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AK-STORAGE\Storage\Administracija\Udzbenici 2025\"/>
    </mc:Choice>
  </mc:AlternateContent>
  <bookViews>
    <workbookView xWindow="-15" yWindow="-15" windowWidth="9600" windowHeight="11895"/>
  </bookViews>
  <sheets>
    <sheet name="АрхиКњига 2025" sheetId="1" r:id="rId1"/>
  </sheets>
  <definedNames>
    <definedName name="_xlnm._FilterDatabase" localSheetId="0" hidden="1">'АрхиКњига 2025'!$B$8:$D$142</definedName>
  </definedNames>
  <calcPr calcId="152511"/>
</workbook>
</file>

<file path=xl/calcChain.xml><?xml version="1.0" encoding="utf-8"?>
<calcChain xmlns="http://schemas.openxmlformats.org/spreadsheetml/2006/main">
  <c r="N77" i="1" l="1"/>
  <c r="N98" i="1"/>
  <c r="N133" i="1"/>
  <c r="N118" i="1"/>
  <c r="J141" i="1"/>
  <c r="L29" i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4" i="1"/>
  <c r="N114" i="1" s="1"/>
  <c r="M115" i="1"/>
  <c r="N115" i="1" s="1"/>
  <c r="M116" i="1"/>
  <c r="N116" i="1" s="1"/>
  <c r="M117" i="1"/>
  <c r="N117" i="1" s="1"/>
  <c r="M119" i="1"/>
  <c r="N119" i="1" s="1"/>
  <c r="M120" i="1"/>
  <c r="N120" i="1" s="1"/>
  <c r="M121" i="1"/>
  <c r="N121" i="1" s="1"/>
  <c r="M122" i="1"/>
  <c r="N122" i="1" s="1"/>
  <c r="M123" i="1"/>
  <c r="N123" i="1" s="1"/>
  <c r="M124" i="1"/>
  <c r="N124" i="1" s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4" i="1"/>
  <c r="N134" i="1" s="1"/>
  <c r="M135" i="1"/>
  <c r="N135" i="1" s="1"/>
  <c r="M136" i="1"/>
  <c r="N136" i="1" s="1"/>
  <c r="M137" i="1"/>
  <c r="N137" i="1" s="1"/>
  <c r="M138" i="1"/>
  <c r="N138" i="1" s="1"/>
  <c r="M9" i="1"/>
  <c r="N9" i="1" s="1"/>
  <c r="I138" i="1"/>
  <c r="H138" i="1"/>
  <c r="G138" i="1" s="1"/>
  <c r="I137" i="1"/>
  <c r="H137" i="1"/>
  <c r="G137" i="1" s="1"/>
  <c r="I136" i="1"/>
  <c r="H136" i="1"/>
  <c r="G136" i="1" s="1"/>
  <c r="I135" i="1"/>
  <c r="H135" i="1"/>
  <c r="G135" i="1" s="1"/>
  <c r="I134" i="1"/>
  <c r="H134" i="1"/>
  <c r="G134" i="1" s="1"/>
  <c r="I133" i="1"/>
  <c r="H133" i="1"/>
  <c r="G133" i="1" s="1"/>
  <c r="I132" i="1"/>
  <c r="H132" i="1"/>
  <c r="G132" i="1" s="1"/>
  <c r="I131" i="1"/>
  <c r="H131" i="1"/>
  <c r="G131" i="1" s="1"/>
  <c r="I130" i="1"/>
  <c r="H130" i="1"/>
  <c r="G130" i="1" s="1"/>
  <c r="I129" i="1"/>
  <c r="H129" i="1"/>
  <c r="G129" i="1" s="1"/>
  <c r="I128" i="1"/>
  <c r="H128" i="1"/>
  <c r="G128" i="1" s="1"/>
  <c r="I127" i="1"/>
  <c r="H127" i="1"/>
  <c r="L127" i="1" s="1"/>
  <c r="I126" i="1"/>
  <c r="H126" i="1"/>
  <c r="G126" i="1" s="1"/>
  <c r="I125" i="1"/>
  <c r="H125" i="1"/>
  <c r="G125" i="1" s="1"/>
  <c r="I124" i="1"/>
  <c r="H124" i="1"/>
  <c r="G124" i="1" s="1"/>
  <c r="I123" i="1"/>
  <c r="H123" i="1"/>
  <c r="G123" i="1" s="1"/>
  <c r="I122" i="1"/>
  <c r="H122" i="1"/>
  <c r="L122" i="1" s="1"/>
  <c r="I121" i="1"/>
  <c r="H121" i="1"/>
  <c r="G121" i="1" s="1"/>
  <c r="I120" i="1"/>
  <c r="H120" i="1"/>
  <c r="G120" i="1" s="1"/>
  <c r="I119" i="1"/>
  <c r="H119" i="1"/>
  <c r="G119" i="1" s="1"/>
  <c r="I118" i="1"/>
  <c r="H118" i="1"/>
  <c r="G118" i="1" s="1"/>
  <c r="I117" i="1"/>
  <c r="H117" i="1"/>
  <c r="G117" i="1" s="1"/>
  <c r="I116" i="1"/>
  <c r="H116" i="1"/>
  <c r="G116" i="1" s="1"/>
  <c r="I115" i="1"/>
  <c r="H115" i="1"/>
  <c r="G115" i="1" s="1"/>
  <c r="I114" i="1"/>
  <c r="H114" i="1"/>
  <c r="G114" i="1" s="1"/>
  <c r="I113" i="1"/>
  <c r="H113" i="1"/>
  <c r="G113" i="1" s="1"/>
  <c r="I112" i="1"/>
  <c r="H112" i="1"/>
  <c r="G112" i="1" s="1"/>
  <c r="I111" i="1"/>
  <c r="H111" i="1"/>
  <c r="G111" i="1" s="1"/>
  <c r="I110" i="1"/>
  <c r="H110" i="1"/>
  <c r="G110" i="1" s="1"/>
  <c r="I109" i="1"/>
  <c r="H109" i="1"/>
  <c r="L109" i="1" s="1"/>
  <c r="I108" i="1"/>
  <c r="H108" i="1"/>
  <c r="G108" i="1" s="1"/>
  <c r="I107" i="1"/>
  <c r="H107" i="1"/>
  <c r="G107" i="1" s="1"/>
  <c r="I106" i="1"/>
  <c r="H106" i="1"/>
  <c r="G106" i="1" s="1"/>
  <c r="I105" i="1"/>
  <c r="H105" i="1"/>
  <c r="G105" i="1" s="1"/>
  <c r="I104" i="1"/>
  <c r="H104" i="1"/>
  <c r="G104" i="1" s="1"/>
  <c r="I103" i="1"/>
  <c r="H103" i="1"/>
  <c r="G103" i="1" s="1"/>
  <c r="I102" i="1"/>
  <c r="H102" i="1"/>
  <c r="G102" i="1" s="1"/>
  <c r="I101" i="1"/>
  <c r="H101" i="1"/>
  <c r="G101" i="1" s="1"/>
  <c r="I100" i="1"/>
  <c r="H100" i="1"/>
  <c r="G100" i="1" s="1"/>
  <c r="I99" i="1"/>
  <c r="H99" i="1"/>
  <c r="G99" i="1" s="1"/>
  <c r="I98" i="1"/>
  <c r="H98" i="1"/>
  <c r="G98" i="1" s="1"/>
  <c r="I97" i="1"/>
  <c r="H97" i="1"/>
  <c r="G97" i="1" s="1"/>
  <c r="I96" i="1"/>
  <c r="H96" i="1"/>
  <c r="G96" i="1" s="1"/>
  <c r="I95" i="1"/>
  <c r="H95" i="1"/>
  <c r="G95" i="1" s="1"/>
  <c r="I94" i="1"/>
  <c r="H94" i="1"/>
  <c r="G94" i="1" s="1"/>
  <c r="I93" i="1"/>
  <c r="H93" i="1"/>
  <c r="G93" i="1" s="1"/>
  <c r="I92" i="1"/>
  <c r="H92" i="1"/>
  <c r="G92" i="1" s="1"/>
  <c r="I91" i="1"/>
  <c r="H91" i="1"/>
  <c r="G91" i="1" s="1"/>
  <c r="I90" i="1"/>
  <c r="H90" i="1"/>
  <c r="G90" i="1" s="1"/>
  <c r="I89" i="1"/>
  <c r="H89" i="1"/>
  <c r="G89" i="1" s="1"/>
  <c r="I88" i="1"/>
  <c r="H88" i="1"/>
  <c r="G88" i="1" s="1"/>
  <c r="I87" i="1"/>
  <c r="H87" i="1"/>
  <c r="G87" i="1" s="1"/>
  <c r="I86" i="1"/>
  <c r="H86" i="1"/>
  <c r="G86" i="1" s="1"/>
  <c r="I85" i="1"/>
  <c r="H85" i="1"/>
  <c r="G85" i="1" s="1"/>
  <c r="I84" i="1"/>
  <c r="H84" i="1"/>
  <c r="G84" i="1" s="1"/>
  <c r="I83" i="1"/>
  <c r="H83" i="1"/>
  <c r="G83" i="1" s="1"/>
  <c r="I82" i="1"/>
  <c r="H82" i="1"/>
  <c r="L82" i="1" s="1"/>
  <c r="I81" i="1"/>
  <c r="H81" i="1"/>
  <c r="G81" i="1" s="1"/>
  <c r="I80" i="1"/>
  <c r="H80" i="1"/>
  <c r="G80" i="1" s="1"/>
  <c r="I79" i="1"/>
  <c r="H79" i="1"/>
  <c r="G79" i="1" s="1"/>
  <c r="I78" i="1"/>
  <c r="H78" i="1"/>
  <c r="G78" i="1" s="1"/>
  <c r="I77" i="1"/>
  <c r="H77" i="1"/>
  <c r="G77" i="1" s="1"/>
  <c r="I76" i="1"/>
  <c r="H76" i="1"/>
  <c r="G76" i="1" s="1"/>
  <c r="I75" i="1"/>
  <c r="H75" i="1"/>
  <c r="G75" i="1" s="1"/>
  <c r="I74" i="1"/>
  <c r="H74" i="1"/>
  <c r="G74" i="1" s="1"/>
  <c r="I73" i="1"/>
  <c r="H73" i="1"/>
  <c r="G73" i="1" s="1"/>
  <c r="I72" i="1"/>
  <c r="H72" i="1"/>
  <c r="G72" i="1" s="1"/>
  <c r="I71" i="1"/>
  <c r="H71" i="1"/>
  <c r="G71" i="1" s="1"/>
  <c r="I70" i="1"/>
  <c r="H70" i="1"/>
  <c r="G70" i="1" s="1"/>
  <c r="I69" i="1"/>
  <c r="H69" i="1"/>
  <c r="G69" i="1" s="1"/>
  <c r="I68" i="1"/>
  <c r="H68" i="1"/>
  <c r="G68" i="1" s="1"/>
  <c r="I67" i="1"/>
  <c r="H67" i="1"/>
  <c r="G67" i="1" s="1"/>
  <c r="I66" i="1"/>
  <c r="H66" i="1"/>
  <c r="G66" i="1" s="1"/>
  <c r="I65" i="1"/>
  <c r="H65" i="1"/>
  <c r="G65" i="1" s="1"/>
  <c r="I64" i="1"/>
  <c r="H64" i="1"/>
  <c r="G64" i="1" s="1"/>
  <c r="I63" i="1"/>
  <c r="H63" i="1"/>
  <c r="G63" i="1" s="1"/>
  <c r="I62" i="1"/>
  <c r="H62" i="1"/>
  <c r="G62" i="1" s="1"/>
  <c r="I61" i="1"/>
  <c r="H61" i="1"/>
  <c r="G61" i="1" s="1"/>
  <c r="I60" i="1"/>
  <c r="H60" i="1"/>
  <c r="G60" i="1" s="1"/>
  <c r="I59" i="1"/>
  <c r="H59" i="1"/>
  <c r="G59" i="1" s="1"/>
  <c r="I58" i="1"/>
  <c r="H58" i="1"/>
  <c r="G58" i="1" s="1"/>
  <c r="I57" i="1"/>
  <c r="H57" i="1"/>
  <c r="G57" i="1" s="1"/>
  <c r="I56" i="1"/>
  <c r="H56" i="1"/>
  <c r="G56" i="1" s="1"/>
  <c r="I55" i="1"/>
  <c r="H55" i="1"/>
  <c r="G55" i="1" s="1"/>
  <c r="I54" i="1"/>
  <c r="H54" i="1"/>
  <c r="G54" i="1" s="1"/>
  <c r="I53" i="1"/>
  <c r="H53" i="1"/>
  <c r="G53" i="1" s="1"/>
  <c r="I52" i="1"/>
  <c r="H52" i="1"/>
  <c r="G52" i="1" s="1"/>
  <c r="I51" i="1"/>
  <c r="H51" i="1"/>
  <c r="G51" i="1" s="1"/>
  <c r="I50" i="1"/>
  <c r="H50" i="1"/>
  <c r="G50" i="1" s="1"/>
  <c r="I49" i="1"/>
  <c r="H49" i="1"/>
  <c r="G49" i="1" s="1"/>
  <c r="I48" i="1"/>
  <c r="H48" i="1"/>
  <c r="G48" i="1" s="1"/>
  <c r="I47" i="1"/>
  <c r="H47" i="1"/>
  <c r="G47" i="1" s="1"/>
  <c r="I46" i="1"/>
  <c r="H46" i="1"/>
  <c r="G46" i="1" s="1"/>
  <c r="I45" i="1"/>
  <c r="H45" i="1"/>
  <c r="G45" i="1" s="1"/>
  <c r="I44" i="1"/>
  <c r="H44" i="1"/>
  <c r="G44" i="1" s="1"/>
  <c r="I43" i="1"/>
  <c r="H43" i="1"/>
  <c r="G43" i="1" s="1"/>
  <c r="I42" i="1"/>
  <c r="H42" i="1"/>
  <c r="G42" i="1" s="1"/>
  <c r="I41" i="1"/>
  <c r="H41" i="1"/>
  <c r="G41" i="1" s="1"/>
  <c r="I40" i="1"/>
  <c r="H40" i="1"/>
  <c r="G40" i="1" s="1"/>
  <c r="I39" i="1"/>
  <c r="H39" i="1"/>
  <c r="G39" i="1" s="1"/>
  <c r="I38" i="1"/>
  <c r="H38" i="1"/>
  <c r="G38" i="1" s="1"/>
  <c r="I37" i="1"/>
  <c r="H37" i="1"/>
  <c r="L37" i="1" s="1"/>
  <c r="I36" i="1"/>
  <c r="H36" i="1"/>
  <c r="G36" i="1" s="1"/>
  <c r="I35" i="1"/>
  <c r="H35" i="1"/>
  <c r="G35" i="1" s="1"/>
  <c r="I34" i="1"/>
  <c r="H34" i="1"/>
  <c r="G34" i="1" s="1"/>
  <c r="I33" i="1"/>
  <c r="H33" i="1"/>
  <c r="G33" i="1" s="1"/>
  <c r="I32" i="1"/>
  <c r="H32" i="1"/>
  <c r="G32" i="1" s="1"/>
  <c r="I31" i="1"/>
  <c r="H31" i="1"/>
  <c r="G31" i="1" s="1"/>
  <c r="I30" i="1"/>
  <c r="H30" i="1"/>
  <c r="G30" i="1" s="1"/>
  <c r="I29" i="1"/>
  <c r="G29" i="1"/>
  <c r="I28" i="1"/>
  <c r="H28" i="1"/>
  <c r="G28" i="1" s="1"/>
  <c r="I27" i="1"/>
  <c r="H27" i="1"/>
  <c r="G27" i="1" s="1"/>
  <c r="I26" i="1"/>
  <c r="H26" i="1"/>
  <c r="G26" i="1" s="1"/>
  <c r="I25" i="1"/>
  <c r="H25" i="1"/>
  <c r="G25" i="1" s="1"/>
  <c r="I24" i="1"/>
  <c r="H24" i="1"/>
  <c r="G24" i="1" s="1"/>
  <c r="I23" i="1"/>
  <c r="H23" i="1"/>
  <c r="G23" i="1" s="1"/>
  <c r="I22" i="1"/>
  <c r="H22" i="1"/>
  <c r="G22" i="1" s="1"/>
  <c r="I21" i="1"/>
  <c r="H21" i="1"/>
  <c r="G21" i="1" s="1"/>
  <c r="I20" i="1"/>
  <c r="H20" i="1"/>
  <c r="G20" i="1" s="1"/>
  <c r="I19" i="1"/>
  <c r="H19" i="1"/>
  <c r="L19" i="1" s="1"/>
  <c r="I18" i="1"/>
  <c r="H18" i="1"/>
  <c r="G18" i="1" s="1"/>
  <c r="I17" i="1"/>
  <c r="H17" i="1"/>
  <c r="G17" i="1" s="1"/>
  <c r="I16" i="1"/>
  <c r="H16" i="1"/>
  <c r="G16" i="1" s="1"/>
  <c r="I15" i="1"/>
  <c r="H15" i="1"/>
  <c r="G15" i="1" s="1"/>
  <c r="I14" i="1"/>
  <c r="H14" i="1"/>
  <c r="G14" i="1" s="1"/>
  <c r="I13" i="1"/>
  <c r="H13" i="1"/>
  <c r="G13" i="1" s="1"/>
  <c r="I12" i="1"/>
  <c r="H12" i="1"/>
  <c r="G12" i="1" s="1"/>
  <c r="I11" i="1"/>
  <c r="H11" i="1"/>
  <c r="G11" i="1" s="1"/>
  <c r="I10" i="1"/>
  <c r="H10" i="1"/>
  <c r="G10" i="1" s="1"/>
  <c r="H9" i="1"/>
  <c r="G9" i="1" s="1"/>
  <c r="I9" i="1"/>
  <c r="L9" i="1" l="1"/>
  <c r="N139" i="1"/>
  <c r="J142" i="1" s="1"/>
  <c r="L136" i="1"/>
  <c r="L132" i="1"/>
  <c r="L128" i="1"/>
  <c r="L124" i="1"/>
  <c r="L120" i="1"/>
  <c r="L116" i="1"/>
  <c r="L112" i="1"/>
  <c r="L108" i="1"/>
  <c r="L104" i="1"/>
  <c r="L100" i="1"/>
  <c r="L96" i="1"/>
  <c r="L92" i="1"/>
  <c r="L88" i="1"/>
  <c r="L84" i="1"/>
  <c r="L80" i="1"/>
  <c r="L76" i="1"/>
  <c r="L72" i="1"/>
  <c r="L68" i="1"/>
  <c r="L64" i="1"/>
  <c r="L60" i="1"/>
  <c r="L56" i="1"/>
  <c r="L52" i="1"/>
  <c r="L48" i="1"/>
  <c r="L44" i="1"/>
  <c r="L40" i="1"/>
  <c r="L36" i="1"/>
  <c r="L32" i="1"/>
  <c r="L28" i="1"/>
  <c r="L24" i="1"/>
  <c r="L20" i="1"/>
  <c r="L16" i="1"/>
  <c r="L12" i="1"/>
  <c r="G109" i="1"/>
  <c r="L135" i="1"/>
  <c r="L131" i="1"/>
  <c r="L123" i="1"/>
  <c r="L119" i="1"/>
  <c r="L115" i="1"/>
  <c r="L111" i="1"/>
  <c r="L107" i="1"/>
  <c r="L103" i="1"/>
  <c r="L99" i="1"/>
  <c r="L95" i="1"/>
  <c r="L91" i="1"/>
  <c r="L87" i="1"/>
  <c r="L83" i="1"/>
  <c r="L79" i="1"/>
  <c r="L75" i="1"/>
  <c r="L71" i="1"/>
  <c r="L67" i="1"/>
  <c r="L63" i="1"/>
  <c r="L59" i="1"/>
  <c r="L55" i="1"/>
  <c r="L51" i="1"/>
  <c r="L47" i="1"/>
  <c r="L43" i="1"/>
  <c r="L39" i="1"/>
  <c r="L35" i="1"/>
  <c r="L31" i="1"/>
  <c r="L27" i="1"/>
  <c r="L23" i="1"/>
  <c r="L15" i="1"/>
  <c r="L11" i="1"/>
  <c r="L138" i="1"/>
  <c r="L134" i="1"/>
  <c r="L130" i="1"/>
  <c r="L126" i="1"/>
  <c r="L118" i="1"/>
  <c r="L114" i="1"/>
  <c r="L110" i="1"/>
  <c r="L106" i="1"/>
  <c r="L102" i="1"/>
  <c r="L98" i="1"/>
  <c r="L94" i="1"/>
  <c r="L90" i="1"/>
  <c r="L86" i="1"/>
  <c r="L78" i="1"/>
  <c r="L74" i="1"/>
  <c r="L70" i="1"/>
  <c r="L66" i="1"/>
  <c r="L62" i="1"/>
  <c r="L58" i="1"/>
  <c r="L54" i="1"/>
  <c r="L50" i="1"/>
  <c r="L46" i="1"/>
  <c r="L42" i="1"/>
  <c r="L38" i="1"/>
  <c r="L34" i="1"/>
  <c r="L30" i="1"/>
  <c r="L26" i="1"/>
  <c r="L22" i="1"/>
  <c r="L18" i="1"/>
  <c r="L14" i="1"/>
  <c r="L10" i="1"/>
  <c r="L137" i="1"/>
  <c r="L133" i="1"/>
  <c r="L129" i="1"/>
  <c r="L125" i="1"/>
  <c r="L121" i="1"/>
  <c r="L117" i="1"/>
  <c r="L113" i="1"/>
  <c r="L105" i="1"/>
  <c r="L101" i="1"/>
  <c r="L97" i="1"/>
  <c r="L93" i="1"/>
  <c r="L89" i="1"/>
  <c r="L85" i="1"/>
  <c r="L81" i="1"/>
  <c r="L77" i="1"/>
  <c r="L73" i="1"/>
  <c r="L69" i="1"/>
  <c r="L65" i="1"/>
  <c r="L61" i="1"/>
  <c r="L57" i="1"/>
  <c r="L53" i="1"/>
  <c r="L49" i="1"/>
  <c r="L45" i="1"/>
  <c r="L41" i="1"/>
  <c r="L33" i="1"/>
  <c r="L25" i="1"/>
  <c r="L21" i="1"/>
  <c r="L17" i="1"/>
  <c r="L13" i="1"/>
  <c r="G19" i="1"/>
  <c r="G127" i="1"/>
  <c r="G82" i="1"/>
  <c r="G122" i="1"/>
  <c r="G37" i="1"/>
  <c r="J140" i="1" l="1"/>
  <c r="J139" i="1" s="1"/>
  <c r="K1" i="1" l="1"/>
</calcChain>
</file>

<file path=xl/sharedStrings.xml><?xml version="1.0" encoding="utf-8"?>
<sst xmlns="http://schemas.openxmlformats.org/spreadsheetml/2006/main" count="683" uniqueCount="418">
  <si>
    <t>Аутори</t>
  </si>
  <si>
    <t>ИСБН</t>
  </si>
  <si>
    <t>Наручујем комада</t>
  </si>
  <si>
    <t>МП цена са ПДВ-ом</t>
  </si>
  <si>
    <t>МП цена без ПДВ-а</t>
  </si>
  <si>
    <t>ВП цена са ПДВ-ом</t>
  </si>
  <si>
    <t>ВП цена без ПДВ-а</t>
  </si>
  <si>
    <t>Петар Вујошевић, Рајка Бошковић</t>
  </si>
  <si>
    <t>978-86-17-19905-8</t>
  </si>
  <si>
    <t>Рајка Бошковић</t>
  </si>
  <si>
    <t>978-86-17-20168-3</t>
  </si>
  <si>
    <t>978-86-17-20327-4</t>
  </si>
  <si>
    <t>ЛИКОВНА КУЛТУРА 2</t>
  </si>
  <si>
    <t>Ана Узелац, Милица Кљајић</t>
  </si>
  <si>
    <t>978-86-6130-011-0</t>
  </si>
  <si>
    <t>Милан О. Распоповић</t>
  </si>
  <si>
    <t>978-86-17-20149-2</t>
  </si>
  <si>
    <t>Марина Лакчевић, Јасмина Алексић</t>
  </si>
  <si>
    <t>978-86-17-20154-6</t>
  </si>
  <si>
    <t>978-86-17-20167-6</t>
  </si>
  <si>
    <t>978-86-17-15594-8</t>
  </si>
  <si>
    <t>Марина Лакчевић, Александра Иванов</t>
  </si>
  <si>
    <t>978-86-17-20338-0</t>
  </si>
  <si>
    <t>978-86-17-20329-8</t>
  </si>
  <si>
    <t>Милан О. Распоповић, Богдан Д. Пушара</t>
  </si>
  <si>
    <t>978-86-17-18285-2</t>
  </si>
  <si>
    <t>Снежана Д. Зарић</t>
  </si>
  <si>
    <t>978-86-6130-010-3</t>
  </si>
  <si>
    <t>Александар Стојановић</t>
  </si>
  <si>
    <t>978-86-6130-012-7</t>
  </si>
  <si>
    <t>Наслов</t>
  </si>
  <si>
    <t>ПИБ</t>
  </si>
  <si>
    <t>Телефон</t>
  </si>
  <si>
    <t>Срђан Огњановић, Наташа Костић</t>
  </si>
  <si>
    <t>978-86-6130-013-4</t>
  </si>
  <si>
    <t>Снежана Булат</t>
  </si>
  <si>
    <t>Биљана Бранић Латиновић</t>
  </si>
  <si>
    <t>Снежана Булат, Биљана Бранић Латиновић</t>
  </si>
  <si>
    <t>Сара Лазић</t>
  </si>
  <si>
    <t>Зоран Јовановић, Душан Кнежевић</t>
  </si>
  <si>
    <t>978-86-87283-12-1</t>
  </si>
  <si>
    <t>978-86-87283-10-7</t>
  </si>
  <si>
    <t>978-86-6130-015-8</t>
  </si>
  <si>
    <t>Зоран Ферина</t>
  </si>
  <si>
    <t>978-86-6130-016-5</t>
  </si>
  <si>
    <t>978-86-6130-018-9</t>
  </si>
  <si>
    <t>978-86-6130-019-6</t>
  </si>
  <si>
    <t>978-86-6130-020-2</t>
  </si>
  <si>
    <t>978-86-6130-017-2</t>
  </si>
  <si>
    <t>Милан Андрић</t>
  </si>
  <si>
    <t>978-86-6130-027-1</t>
  </si>
  <si>
    <t>978-86-6130-021-9</t>
  </si>
  <si>
    <t>978-86-6130-022-6</t>
  </si>
  <si>
    <t>978-86-6130-023-3</t>
  </si>
  <si>
    <t>978-86-6130-024-0</t>
  </si>
  <si>
    <t>МУЗИЧКА КУЛТУРА 2</t>
  </si>
  <si>
    <t>Магдалена Чукић Шепец</t>
  </si>
  <si>
    <t>978-86-6130-040-0</t>
  </si>
  <si>
    <t>978-86-6130-041-7</t>
  </si>
  <si>
    <t>978-86-6130-036-3</t>
  </si>
  <si>
    <t>Инга Мангус</t>
  </si>
  <si>
    <t>978-86-6130-046-2</t>
  </si>
  <si>
    <t>978-86-6130-047-9</t>
  </si>
  <si>
    <t>Владан Бајчета, Јанко Ивановић</t>
  </si>
  <si>
    <t>978-86-6130-037-0</t>
  </si>
  <si>
    <t>978-86-6130-038-7</t>
  </si>
  <si>
    <t>М. Николић, Ј. Јовановић, Ј. Ивановић</t>
  </si>
  <si>
    <t>М. Николић, Ј. Јовановић, Ј. Ивановић, В. Бајчета</t>
  </si>
  <si>
    <t>978-86-6130-039-4</t>
  </si>
  <si>
    <t>A. Кавчић, М. Антонић, В. Андрић</t>
  </si>
  <si>
    <t>978-86-6130-045-5</t>
  </si>
  <si>
    <t>978-86-6130-031-8</t>
  </si>
  <si>
    <t>Владимир Церовац</t>
  </si>
  <si>
    <t>978-86-6130-043-1</t>
  </si>
  <si>
    <t>Милена Цветковић</t>
  </si>
  <si>
    <t>Милена Гоцић, Владимир Мајсторовић</t>
  </si>
  <si>
    <t>978-86-6130-030-1</t>
  </si>
  <si>
    <t>978-86-6130-048-6</t>
  </si>
  <si>
    <t>978-86-6130-049-3</t>
  </si>
  <si>
    <t>978-86-6130-034-9</t>
  </si>
  <si>
    <t>978-86-6130-032-5</t>
  </si>
  <si>
    <t>978-86-6130-044-8</t>
  </si>
  <si>
    <t>Видак Раичевић</t>
  </si>
  <si>
    <t>978-86-6130-033-2</t>
  </si>
  <si>
    <t>Ј. Ђорђевић, Ј. Ђорђевић, Ф. Ђорђевић</t>
  </si>
  <si>
    <t>З. Јовановић, Д. Кнежевић, В. Лазаревић</t>
  </si>
  <si>
    <t>МАТЕМАТИКА</t>
  </si>
  <si>
    <t>Вукајловић, Радосављевић, Стојковић, Жупањац</t>
  </si>
  <si>
    <t>Радосављевић, Вукајловић, Жупањац, Стојковић</t>
  </si>
  <si>
    <t>Стојковић, Жупањац, Вукајловић, Радосављевић</t>
  </si>
  <si>
    <t>Жупањац, Радосављевић, Стојковић, Вукајловић</t>
  </si>
  <si>
    <t>А. В. Голубева, П. Г. Гельфрейх, Т. В. Кудоярова</t>
  </si>
  <si>
    <t>Т. В. Кузьмина</t>
  </si>
  <si>
    <t>978-86-6130-066-0</t>
  </si>
  <si>
    <t>978-86-6130-067-7</t>
  </si>
  <si>
    <t>978-86-6130-068-4</t>
  </si>
  <si>
    <t>Данка Деспотовић Андрић</t>
  </si>
  <si>
    <t>978-86-6225-069-8</t>
  </si>
  <si>
    <t>Драгана Јанковић</t>
  </si>
  <si>
    <t>978-86-6225-062-9</t>
  </si>
  <si>
    <t>978-86-6225-061-2</t>
  </si>
  <si>
    <t>Петра Стојковић</t>
  </si>
  <si>
    <t>978-86-6130-014-1</t>
  </si>
  <si>
    <t>978-86-6225-065-0</t>
  </si>
  <si>
    <t>С. Вербић, Б. Николић</t>
  </si>
  <si>
    <t>978-86-6225-102-2</t>
  </si>
  <si>
    <t>Андрић, Стефановић, Ћировић, Голубовић</t>
  </si>
  <si>
    <t>978-86-6148-000-3</t>
  </si>
  <si>
    <t>978-86-6130-079-0</t>
  </si>
  <si>
    <t>978-86-6130-074-5</t>
  </si>
  <si>
    <t>978-86-6130-075-02</t>
  </si>
  <si>
    <t>978-86-6130-080-6</t>
  </si>
  <si>
    <t>Издавач</t>
  </si>
  <si>
    <t>АрхиКњига</t>
  </si>
  <si>
    <t>Шифра</t>
  </si>
  <si>
    <t>НАРУЧИЛАЦ:</t>
  </si>
  <si>
    <t>Адреса:</t>
  </si>
  <si>
    <t>Датум:</t>
  </si>
  <si>
    <t>Лично на адреси магацина</t>
  </si>
  <si>
    <t>АКС курирском службом</t>
  </si>
  <si>
    <t>Након уплате робу преузимамо о свом трошку:</t>
  </si>
  <si>
    <t>Нашим куриром</t>
  </si>
  <si>
    <t xml:space="preserve">kontakt@arhiknjiga.com    www.arhiknjiga.com   </t>
  </si>
  <si>
    <t xml:space="preserve">Жиро-рачун: 265-1040310003879-61    </t>
  </si>
  <si>
    <t>Тел: 011/40-13-360   ПИБ: 112572759</t>
  </si>
  <si>
    <t>Разред</t>
  </si>
  <si>
    <t>Нова школа</t>
  </si>
  <si>
    <t>0102</t>
  </si>
  <si>
    <t>0202</t>
  </si>
  <si>
    <t>0302</t>
  </si>
  <si>
    <t>0402</t>
  </si>
  <si>
    <t>0502</t>
  </si>
  <si>
    <t>0101</t>
  </si>
  <si>
    <t>0303</t>
  </si>
  <si>
    <t>0404</t>
  </si>
  <si>
    <t>0505</t>
  </si>
  <si>
    <t>0606</t>
  </si>
  <si>
    <t>0103</t>
  </si>
  <si>
    <t>БУКВАР</t>
  </si>
  <si>
    <t>ЧИТАНКА</t>
  </si>
  <si>
    <t>0104</t>
  </si>
  <si>
    <t>0204</t>
  </si>
  <si>
    <t>0304</t>
  </si>
  <si>
    <t>0504</t>
  </si>
  <si>
    <t>0604</t>
  </si>
  <si>
    <t>0105</t>
  </si>
  <si>
    <t>0106</t>
  </si>
  <si>
    <t>0107</t>
  </si>
  <si>
    <t>МУЗИЧКА КУЛТУРА</t>
  </si>
  <si>
    <t>ЛИКОВНА МАШТАОНИЦА</t>
  </si>
  <si>
    <t>0109</t>
  </si>
  <si>
    <t>0209</t>
  </si>
  <si>
    <t>0309</t>
  </si>
  <si>
    <t>0409</t>
  </si>
  <si>
    <t>0509</t>
  </si>
  <si>
    <t>0108</t>
  </si>
  <si>
    <t>0110</t>
  </si>
  <si>
    <t>ЛИКОВНА КУЛТУРА</t>
  </si>
  <si>
    <t>МАТЕМАТИКА - Уџбеник</t>
  </si>
  <si>
    <t>МАТЕМАТИКА - Р. свеска</t>
  </si>
  <si>
    <t>СВЕТ ОКО НАС - Уџбеник</t>
  </si>
  <si>
    <t>СВЕТ ОКО НАС - Р. свеска</t>
  </si>
  <si>
    <t>0111</t>
  </si>
  <si>
    <t>New Age Pub.</t>
  </si>
  <si>
    <t>ЕНГЛЕСКИ Ј. "English Journey"</t>
  </si>
  <si>
    <t>ЕНГЛЕСКИ Ј. "Следећи корак"</t>
  </si>
  <si>
    <t>0112</t>
  </si>
  <si>
    <t>0113</t>
  </si>
  <si>
    <t>0114</t>
  </si>
  <si>
    <t>0115</t>
  </si>
  <si>
    <t>ЕНГЛЕСКИ Ј. "Tam Tam"</t>
  </si>
  <si>
    <t>РУСКИ Ј. "Tam Tam"</t>
  </si>
  <si>
    <t>ФРАНЦУСКИ Ј. "Tam Tam"</t>
  </si>
  <si>
    <t>НЕМАЧКИ Ј. "Tam Tam"</t>
  </si>
  <si>
    <t>М. Ћук, Д. Ивановић, Г. Степић</t>
  </si>
  <si>
    <t>М. Ћук, Д. Ивановић</t>
  </si>
  <si>
    <t>М. Ћук, Б. Милошевић, Б. Марковић</t>
  </si>
  <si>
    <t>Ј. Крњајић, М. Ћук, Г. Стевановић, В. Радонић</t>
  </si>
  <si>
    <t>М. Ћук, Ј. Крњајић</t>
  </si>
  <si>
    <t>Татјана Митровић</t>
  </si>
  <si>
    <t>978-86-6225-039-1</t>
  </si>
  <si>
    <t>978-86-6225-040-7</t>
  </si>
  <si>
    <t>978-86-6225-041-4</t>
  </si>
  <si>
    <t>978-86-6225-042-1</t>
  </si>
  <si>
    <t>978-86-6225-043-8</t>
  </si>
  <si>
    <t>978-86-6225-044-5</t>
  </si>
  <si>
    <t>978-86-6225-045-2</t>
  </si>
  <si>
    <t>978-86-6225-066-7</t>
  </si>
  <si>
    <t>Amanda Cant, Mary Charrington</t>
  </si>
  <si>
    <t>Begović, Kastratović, Crnojević, Marković, Brown</t>
  </si>
  <si>
    <t>978-86-82302-00-1</t>
  </si>
  <si>
    <t>978-86-82302-03-2</t>
  </si>
  <si>
    <t>978-86-82302-04-9</t>
  </si>
  <si>
    <t>978-86-82302-05-6</t>
  </si>
  <si>
    <t>978-86-82302-06-3</t>
  </si>
  <si>
    <t>ЛАТИНИЦА</t>
  </si>
  <si>
    <t>ГРАМАТИКА</t>
  </si>
  <si>
    <t>0201</t>
  </si>
  <si>
    <t>0301</t>
  </si>
  <si>
    <t>0401</t>
  </si>
  <si>
    <t>0501</t>
  </si>
  <si>
    <t>0203</t>
  </si>
  <si>
    <t>0205</t>
  </si>
  <si>
    <t>0206</t>
  </si>
  <si>
    <t>0305</t>
  </si>
  <si>
    <t>0306</t>
  </si>
  <si>
    <t>0405</t>
  </si>
  <si>
    <t>0506</t>
  </si>
  <si>
    <t>0207</t>
  </si>
  <si>
    <t>0208</t>
  </si>
  <si>
    <t>М. Ћук, Ј. Крњајић, И. Николић</t>
  </si>
  <si>
    <t>978-86-6225-051-3</t>
  </si>
  <si>
    <t>978-86-6225-053-7</t>
  </si>
  <si>
    <t>978-86-6225-047-6</t>
  </si>
  <si>
    <t>978-86-6225-050-6</t>
  </si>
  <si>
    <t>978-86-6225-049-0</t>
  </si>
  <si>
    <t>978-86-6225-049-9</t>
  </si>
  <si>
    <t>978-86-6225-052-0</t>
  </si>
  <si>
    <t>978-86-6225-048-3</t>
  </si>
  <si>
    <t>0216</t>
  </si>
  <si>
    <t>0316</t>
  </si>
  <si>
    <t>0211</t>
  </si>
  <si>
    <t>0311</t>
  </si>
  <si>
    <t>0411</t>
  </si>
  <si>
    <t>0511</t>
  </si>
  <si>
    <t>0212</t>
  </si>
  <si>
    <t>0313</t>
  </si>
  <si>
    <t>0515</t>
  </si>
  <si>
    <t>0213</t>
  </si>
  <si>
    <t>0214</t>
  </si>
  <si>
    <t>0215</t>
  </si>
  <si>
    <t>N. Brown</t>
  </si>
  <si>
    <t>А. Беговић</t>
  </si>
  <si>
    <t>К. Црнојевић</t>
  </si>
  <si>
    <t>В. Марковић</t>
  </si>
  <si>
    <t>978-86-82302-07-0</t>
  </si>
  <si>
    <t>978-86-82302-10-0</t>
  </si>
  <si>
    <t>978-86-82302-11-7</t>
  </si>
  <si>
    <t>978-86-82302-12-4</t>
  </si>
  <si>
    <t>978-86-82302-13-1</t>
  </si>
  <si>
    <t>0308</t>
  </si>
  <si>
    <t>0503</t>
  </si>
  <si>
    <t>0314</t>
  </si>
  <si>
    <t>0315</t>
  </si>
  <si>
    <t>МАТЕМАТИКА 1. и 2. део</t>
  </si>
  <si>
    <t>ПРИРОДА И ДРУШТВО 1. и 2. део</t>
  </si>
  <si>
    <t>ПРИРОДА И ДРУШТВО - Уџбеник</t>
  </si>
  <si>
    <t>ПРИРОДА И ДРУШТВО - Р. свеска</t>
  </si>
  <si>
    <t>0307</t>
  </si>
  <si>
    <t>0407</t>
  </si>
  <si>
    <t>0507</t>
  </si>
  <si>
    <t>0312</t>
  </si>
  <si>
    <t>03122</t>
  </si>
  <si>
    <t>0310</t>
  </si>
  <si>
    <t>М. Ћук, Б. Милошевић</t>
  </si>
  <si>
    <t>978-86-6225-056-8</t>
  </si>
  <si>
    <t>978-86-6225-057-5</t>
  </si>
  <si>
    <t>978-86-6225-058-2</t>
  </si>
  <si>
    <t>978-86-6225-070-4</t>
  </si>
  <si>
    <t>978-86-6225-071-1</t>
  </si>
  <si>
    <t>978-86-6225-054-4</t>
  </si>
  <si>
    <t>978-86-6225-055-1</t>
  </si>
  <si>
    <t>ЕНГЛЕСКИ Ј. "Следећи корак" - Уџбеник</t>
  </si>
  <si>
    <t>ЕНГЛЕСКИ Ј. "Следећи корак" - Р. свеска</t>
  </si>
  <si>
    <t>0317</t>
  </si>
  <si>
    <t>Amanda Cant</t>
  </si>
  <si>
    <t>978-86-82302-14-8</t>
  </si>
  <si>
    <t>978-86-82302-15-5</t>
  </si>
  <si>
    <t>978-86-82302-08-7</t>
  </si>
  <si>
    <t>978-86-82302-09-4</t>
  </si>
  <si>
    <t>РУСКИ ЈЕЗИК "Полëт" - Уџбеник</t>
  </si>
  <si>
    <t>РУСКИ ЈЕЗИК "Полëт" - Р. Свеска</t>
  </si>
  <si>
    <t>Д. Ивановић, М. Ћук</t>
  </si>
  <si>
    <t>М. Ћук, Н. Станојчић</t>
  </si>
  <si>
    <t>978-86-6225-072-8</t>
  </si>
  <si>
    <t>978-86-6225-073-5</t>
  </si>
  <si>
    <t>978-86-6225-074-2</t>
  </si>
  <si>
    <t>978-86-6225-075-9</t>
  </si>
  <si>
    <t>978-86-6225-078-0</t>
  </si>
  <si>
    <t>978-86-6225-079-7</t>
  </si>
  <si>
    <t>978-86-6225-080-3</t>
  </si>
  <si>
    <t>0406</t>
  </si>
  <si>
    <t>0403</t>
  </si>
  <si>
    <t>0408</t>
  </si>
  <si>
    <t>0410</t>
  </si>
  <si>
    <t>0510</t>
  </si>
  <si>
    <t>Александар Митревски</t>
  </si>
  <si>
    <t>978-86-6130-050-9</t>
  </si>
  <si>
    <t>0603</t>
  </si>
  <si>
    <t>0605</t>
  </si>
  <si>
    <t>ЕНГЛЕСКИ Ј. "A Great Idea 1" - Уџбеник</t>
  </si>
  <si>
    <t>ЕНГЛЕСКИ Ј. "A Great Idea 1" - Р. свеска</t>
  </si>
  <si>
    <t>ЕНГЛЕСКИ Ј. "Globe 5" - Уџбеник</t>
  </si>
  <si>
    <t>ЕНГЛЕСКИ Ј. "Globe 5" - Р. свеска</t>
  </si>
  <si>
    <t>ЕНГЛЕСКИ Ј. "Crystal Clear 5" - Уџбеник</t>
  </si>
  <si>
    <t>ЕНГЛЕСКИ Ј. "Crystal Clear 5" - Р. свеска</t>
  </si>
  <si>
    <t>0607</t>
  </si>
  <si>
    <t>0508</t>
  </si>
  <si>
    <t>0608</t>
  </si>
  <si>
    <t>0514-2</t>
  </si>
  <si>
    <t>0616</t>
  </si>
  <si>
    <t>0516-2</t>
  </si>
  <si>
    <t>0517-2</t>
  </si>
  <si>
    <t>0518-2</t>
  </si>
  <si>
    <t>0519-2</t>
  </si>
  <si>
    <t>0520</t>
  </si>
  <si>
    <t>0521</t>
  </si>
  <si>
    <t>0611</t>
  </si>
  <si>
    <t>0522</t>
  </si>
  <si>
    <t>РУСКИ ЈЕЗИК "ДАВАИ 1" - Р. свеска</t>
  </si>
  <si>
    <t>РУСКИ ЈЕЗИК "ДАВАИ 1" - Уџбеник</t>
  </si>
  <si>
    <t>КОНСТРУКТОРСКИ КОМПЛЕТ ТиТ</t>
  </si>
  <si>
    <t>ТЕХНИКА И ТЕХНОЛОГИЈА</t>
  </si>
  <si>
    <t>ИНФОРМАТИКА И РАЧУНАРСТВО</t>
  </si>
  <si>
    <t>ИСТОРИЈА</t>
  </si>
  <si>
    <t>ГЕОГРАФИЈА</t>
  </si>
  <si>
    <t>БИОЛОГИЈА</t>
  </si>
  <si>
    <t>Fiona Mauchline, Daniel Morris</t>
  </si>
  <si>
    <t>978-86-82302-01-8</t>
  </si>
  <si>
    <t>978-86-82302-02-5</t>
  </si>
  <si>
    <t>978-86-6225-067-4</t>
  </si>
  <si>
    <t>978-86-6225-068-1</t>
  </si>
  <si>
    <t>978-86-6225-063-6</t>
  </si>
  <si>
    <t>978-86-6225-064-3</t>
  </si>
  <si>
    <t>0601-1</t>
  </si>
  <si>
    <t>0602-1</t>
  </si>
  <si>
    <t>0803-1</t>
  </si>
  <si>
    <t>0701</t>
  </si>
  <si>
    <t>0706</t>
  </si>
  <si>
    <t>0703</t>
  </si>
  <si>
    <t>0702</t>
  </si>
  <si>
    <t>0709</t>
  </si>
  <si>
    <t>0705</t>
  </si>
  <si>
    <t>0707</t>
  </si>
  <si>
    <t>0708</t>
  </si>
  <si>
    <t>0609</t>
  </si>
  <si>
    <t>0610</t>
  </si>
  <si>
    <t>0711</t>
  </si>
  <si>
    <t>0614</t>
  </si>
  <si>
    <t>0718</t>
  </si>
  <si>
    <t>0810</t>
  </si>
  <si>
    <t>0615</t>
  </si>
  <si>
    <t>0715</t>
  </si>
  <si>
    <t>0815</t>
  </si>
  <si>
    <t>0617</t>
  </si>
  <si>
    <t>0717</t>
  </si>
  <si>
    <t>0817</t>
  </si>
  <si>
    <t>0618</t>
  </si>
  <si>
    <t>0818</t>
  </si>
  <si>
    <t>0619</t>
  </si>
  <si>
    <t>0713</t>
  </si>
  <si>
    <t>0814</t>
  </si>
  <si>
    <t>0816</t>
  </si>
  <si>
    <t>ЕНГЛЕСКИ Ј. "Crystal Clear 6" - Уџбеник</t>
  </si>
  <si>
    <t>ЕНГЛЕСКИ Ј. "Crystal Clear 6" - Р. свеска</t>
  </si>
  <si>
    <t>Fiona Mauchline, Catherine Smith</t>
  </si>
  <si>
    <t>978-86-82302-16-2</t>
  </si>
  <si>
    <t>978-86-82302-17-9</t>
  </si>
  <si>
    <t>СРПСКИ ЈЕЗИК - Р. свеска</t>
  </si>
  <si>
    <t>ФИЗИКА</t>
  </si>
  <si>
    <t>ХЕМИЈА</t>
  </si>
  <si>
    <t>ХЕМИЈА - Лабораторијске вежбе</t>
  </si>
  <si>
    <t>0802</t>
  </si>
  <si>
    <t>0805</t>
  </si>
  <si>
    <t>0704-1</t>
  </si>
  <si>
    <t>0710</t>
  </si>
  <si>
    <t>ЕНГЛЕСКИ Ј. "Crystal Clear 7" - Уџбеник</t>
  </si>
  <si>
    <t>ЕНГЛЕСКИ Ј. "Crystal Clear 7" - Р. свеска</t>
  </si>
  <si>
    <t>РУСКИ ЈЕЗИК "ДАВАИ 7" - Уџбеник</t>
  </si>
  <si>
    <t>РУСКИ ЈЕЗИК "ДАВАИ 7" - Р. свеска</t>
  </si>
  <si>
    <t>0714</t>
  </si>
  <si>
    <t>РУСКИ ЈЕЗИК "ДАВАИ 6" - Уџбеник</t>
  </si>
  <si>
    <t>РУСКИ ЈЕЗИК "ДАВАИ 6" - Р. свеска</t>
  </si>
  <si>
    <t>0716</t>
  </si>
  <si>
    <t>0719</t>
  </si>
  <si>
    <t>0720</t>
  </si>
  <si>
    <t>0721</t>
  </si>
  <si>
    <t>978-86-6130-060-8</t>
  </si>
  <si>
    <t>978-86-6130-061-5</t>
  </si>
  <si>
    <t>978-86-6130-062-2</t>
  </si>
  <si>
    <t>978-86-6130-064-6</t>
  </si>
  <si>
    <t>978-86-6130-076-9</t>
  </si>
  <si>
    <t>978-86-6130-069-1</t>
  </si>
  <si>
    <t>978-86-6130-078-3</t>
  </si>
  <si>
    <t>978-86-6130-065-3</t>
  </si>
  <si>
    <t>978-86-6130-077-6</t>
  </si>
  <si>
    <t>978-86-6130-063-9</t>
  </si>
  <si>
    <t>В. Бајчета, Ј. Ивановић, М. Николић, Ј. Јовановић</t>
  </si>
  <si>
    <t>Ј. Алексић, С. Андрић, В. Илић, Н. Митриновић</t>
  </si>
  <si>
    <t>Марко Пиштало</t>
  </si>
  <si>
    <t>Ана Ђокић Остојић</t>
  </si>
  <si>
    <t>Р. Ранковић, Ф. Крстић</t>
  </si>
  <si>
    <t>В. Јовановић, Т. Маринковић, М. Шнеблић</t>
  </si>
  <si>
    <t>РУСКИ ЈЕЗИК "ДАВАИ 8" - Уџбеник</t>
  </si>
  <si>
    <t>РУСКИ ЈЕЗИК "ДАВАИ 8" - Р. свеска</t>
  </si>
  <si>
    <t>ЕНГЛЕСКИ Ј. "Crystal Clear 8" - Уџбеник</t>
  </si>
  <si>
    <t>ЕНГЛЕСКИ Ј. "Crystal Clear 8" - Р. свеска</t>
  </si>
  <si>
    <t>0801</t>
  </si>
  <si>
    <t>0806</t>
  </si>
  <si>
    <t>Patrick Howarth, Daniel Morris, Patricia Reilly</t>
  </si>
  <si>
    <t>Catherine Smith</t>
  </si>
  <si>
    <t>Patrick Howarth, Patricia Reilly, Daniel Morris</t>
  </si>
  <si>
    <t>Olivia Johnston, Catherine Smith</t>
  </si>
  <si>
    <t>978-86-82302-18-6</t>
  </si>
  <si>
    <t>978-86-82302-19-3</t>
  </si>
  <si>
    <t>978-86-82302-20-9</t>
  </si>
  <si>
    <t>978-86-82302-21-6</t>
  </si>
  <si>
    <t>0804</t>
  </si>
  <si>
    <t>08055</t>
  </si>
  <si>
    <t>0809</t>
  </si>
  <si>
    <r>
      <t xml:space="preserve">АрхиКњига д.о.о. </t>
    </r>
    <r>
      <rPr>
        <sz val="12"/>
        <color theme="1"/>
        <rFont val="Calibri"/>
        <family val="2"/>
        <charset val="238"/>
        <scheme val="minor"/>
      </rPr>
      <t>Љубостињска 2, 11000 Београд</t>
    </r>
  </si>
  <si>
    <t>НАРУЏБЕНИЦА</t>
  </si>
  <si>
    <t>Број страна</t>
  </si>
  <si>
    <t>Тежина</t>
  </si>
  <si>
    <t>УКУПНО без ПДВ:</t>
  </si>
  <si>
    <t>УКУПНО са ПДВ:</t>
  </si>
  <si>
    <t>Укупно комада:</t>
  </si>
  <si>
    <t>Процењена тежина: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</si>
</sst>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Din.&quot;_-;\-* #,##0.00\ &quot;Din.&quot;_-;_-* &quot;-&quot;??\ &quot;Din.&quot;_-;_-@_-"/>
    <numFmt numFmtId="165" formatCode="_-* #,##0.00\ [$дин.-281A]_-;\-* #,##0.00\ [$дин.-281A]_-;_-* &quot;-&quot;??\ [$дин.-281A]_-;_-@_-"/>
    <numFmt numFmtId="166" formatCode="0.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4">
    <xf numFmtId="0" fontId="0" fillId="0" borderId="0" xfId="0"/>
    <xf numFmtId="49" fontId="12" fillId="0" borderId="10" xfId="0" applyNumberFormat="1" applyFont="1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right" vertical="center" wrapText="1"/>
    </xf>
    <xf numFmtId="14" fontId="0" fillId="0" borderId="11" xfId="0" applyNumberFormat="1" applyBorder="1" applyAlignment="1" applyProtection="1">
      <alignment horizontal="left" vertical="center" wrapText="1"/>
    </xf>
    <xf numFmtId="0" fontId="16" fillId="2" borderId="10" xfId="0" applyFont="1" applyFill="1" applyBorder="1" applyAlignment="1" applyProtection="1">
      <alignment horizontal="center" vertical="center" wrapText="1"/>
    </xf>
    <xf numFmtId="2" fontId="14" fillId="2" borderId="10" xfId="0" applyNumberFormat="1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49" fontId="10" fillId="0" borderId="10" xfId="0" applyNumberFormat="1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 wrapText="1"/>
    </xf>
    <xf numFmtId="49" fontId="11" fillId="0" borderId="10" xfId="0" applyNumberFormat="1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49" fontId="0" fillId="0" borderId="11" xfId="0" applyNumberFormat="1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horizontal="center" vertical="center" wrapText="1"/>
    </xf>
    <xf numFmtId="0" fontId="16" fillId="2" borderId="11" xfId="0" applyFont="1" applyFill="1" applyBorder="1" applyAlignment="1" applyProtection="1">
      <alignment horizontal="center" vertical="center" wrapText="1"/>
    </xf>
    <xf numFmtId="2" fontId="14" fillId="2" borderId="11" xfId="0" applyNumberFormat="1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49" fontId="0" fillId="0" borderId="17" xfId="0" applyNumberFormat="1" applyFont="1" applyBorder="1" applyAlignment="1" applyProtection="1">
      <alignment vertical="center"/>
    </xf>
    <xf numFmtId="0" fontId="10" fillId="0" borderId="20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horizontal="center" vertical="center" wrapText="1"/>
    </xf>
    <xf numFmtId="49" fontId="9" fillId="0" borderId="14" xfId="0" applyNumberFormat="1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</xf>
    <xf numFmtId="2" fontId="16" fillId="2" borderId="10" xfId="0" applyNumberFormat="1" applyFont="1" applyFill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49" fontId="8" fillId="0" borderId="7" xfId="0" applyNumberFormat="1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165" fontId="3" fillId="2" borderId="8" xfId="0" applyNumberFormat="1" applyFont="1" applyFill="1" applyBorder="1" applyAlignment="1" applyProtection="1">
      <alignment horizontal="center" vertical="center" wrapText="1"/>
    </xf>
    <xf numFmtId="165" fontId="4" fillId="2" borderId="8" xfId="1" applyNumberFormat="1" applyFont="1" applyFill="1" applyBorder="1" applyAlignment="1" applyProtection="1">
      <alignment horizontal="center" vertical="center" wrapText="1"/>
    </xf>
    <xf numFmtId="165" fontId="16" fillId="2" borderId="10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165" fontId="3" fillId="2" borderId="2" xfId="0" applyNumberFormat="1" applyFont="1" applyFill="1" applyBorder="1" applyAlignment="1" applyProtection="1">
      <alignment horizontal="center" vertical="center" wrapText="1"/>
    </xf>
    <xf numFmtId="165" fontId="4" fillId="2" borderId="2" xfId="1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165" fontId="3" fillId="2" borderId="5" xfId="0" applyNumberFormat="1" applyFont="1" applyFill="1" applyBorder="1" applyAlignment="1" applyProtection="1">
      <alignment horizontal="center" vertical="center" wrapText="1"/>
    </xf>
    <xf numFmtId="165" fontId="4" fillId="2" borderId="5" xfId="1" applyNumberFormat="1" applyFont="1" applyFill="1" applyBorder="1" applyAlignment="1" applyProtection="1">
      <alignment horizontal="center" vertical="center" wrapText="1"/>
    </xf>
    <xf numFmtId="165" fontId="4" fillId="2" borderId="2" xfId="0" applyNumberFormat="1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165" fontId="0" fillId="0" borderId="24" xfId="0" applyNumberFormat="1" applyBorder="1" applyAlignment="1" applyProtection="1">
      <alignment horizontal="center" vertical="center" wrapText="1"/>
    </xf>
    <xf numFmtId="166" fontId="14" fillId="2" borderId="10" xfId="0" applyNumberFormat="1" applyFont="1" applyFill="1" applyBorder="1" applyAlignment="1" applyProtection="1">
      <alignment horizontal="center" vertical="center" wrapText="1"/>
    </xf>
    <xf numFmtId="49" fontId="0" fillId="0" borderId="10" xfId="0" applyNumberFormat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2" fontId="0" fillId="0" borderId="10" xfId="0" applyNumberFormat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49" fontId="13" fillId="0" borderId="18" xfId="0" applyNumberFormat="1" applyFont="1" applyBorder="1" applyAlignment="1" applyProtection="1">
      <alignment horizontal="center" vertical="center"/>
    </xf>
    <xf numFmtId="49" fontId="13" fillId="0" borderId="19" xfId="0" applyNumberFormat="1" applyFont="1" applyBorder="1" applyAlignment="1" applyProtection="1">
      <alignment horizontal="center" vertical="center"/>
    </xf>
    <xf numFmtId="49" fontId="13" fillId="0" borderId="17" xfId="0" applyNumberFormat="1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/>
    </xf>
    <xf numFmtId="0" fontId="0" fillId="0" borderId="5" xfId="0" applyNumberFormat="1" applyBorder="1" applyAlignment="1" applyProtection="1">
      <alignment horizontal="center" vertical="center" wrapText="1"/>
    </xf>
    <xf numFmtId="0" fontId="0" fillId="0" borderId="6" xfId="0" applyNumberForma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165" fontId="6" fillId="0" borderId="7" xfId="0" applyNumberFormat="1" applyFont="1" applyBorder="1" applyAlignment="1" applyProtection="1">
      <alignment horizontal="center" vertical="center" wrapText="1"/>
    </xf>
    <xf numFmtId="165" fontId="6" fillId="0" borderId="8" xfId="0" applyNumberFormat="1" applyFont="1" applyBorder="1" applyAlignment="1" applyProtection="1">
      <alignment horizontal="center" vertical="center" wrapText="1"/>
    </xf>
    <xf numFmtId="165" fontId="6" fillId="0" borderId="9" xfId="0" applyNumberFormat="1" applyFont="1" applyBorder="1" applyAlignment="1" applyProtection="1">
      <alignment horizontal="center" vertical="center" wrapText="1"/>
    </xf>
    <xf numFmtId="165" fontId="7" fillId="0" borderId="2" xfId="0" applyNumberFormat="1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B9ECB6"/>
      <color rgb="FF7790F9"/>
      <color rgb="FFEDEC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abSelected="1" zoomScaleNormal="100" workbookViewId="0">
      <selection activeCell="K108" sqref="K108"/>
    </sheetView>
  </sheetViews>
  <sheetFormatPr defaultColWidth="20.140625" defaultRowHeight="29.25" customHeight="1" x14ac:dyDescent="0.25"/>
  <cols>
    <col min="1" max="1" width="6.28515625" style="53" customWidth="1"/>
    <col min="2" max="2" width="6" style="8" customWidth="1"/>
    <col min="3" max="3" width="8.28515625" style="8" customWidth="1"/>
    <col min="4" max="4" width="23.42578125" style="8" bestFit="1" customWidth="1"/>
    <col min="5" max="5" width="27.28515625" style="8" customWidth="1"/>
    <col min="6" max="6" width="13.140625" style="8" customWidth="1"/>
    <col min="7" max="10" width="11.140625" style="8" customWidth="1"/>
    <col min="11" max="11" width="11.28515625" style="8" customWidth="1"/>
    <col min="12" max="12" width="11.28515625" style="32" customWidth="1"/>
    <col min="13" max="13" width="11.5703125" style="55" customWidth="1"/>
    <col min="14" max="14" width="8.5703125" style="8" customWidth="1"/>
    <col min="15" max="16384" width="20.140625" style="8"/>
  </cols>
  <sheetData>
    <row r="1" spans="1:14" ht="36" customHeight="1" thickBot="1" x14ac:dyDescent="0.3">
      <c r="A1" s="1"/>
      <c r="B1" s="2"/>
      <c r="C1" s="2"/>
      <c r="D1" s="67" t="s">
        <v>411</v>
      </c>
      <c r="E1" s="68"/>
      <c r="F1" s="68"/>
      <c r="G1" s="68"/>
      <c r="H1" s="68"/>
      <c r="I1" s="69"/>
      <c r="J1" s="3" t="s">
        <v>117</v>
      </c>
      <c r="K1" s="4">
        <f ca="1">TODAY()</f>
        <v>45817</v>
      </c>
      <c r="L1" s="5"/>
      <c r="M1" s="6"/>
      <c r="N1" s="7"/>
    </row>
    <row r="2" spans="1:14" s="13" customFormat="1" ht="23.25" customHeight="1" x14ac:dyDescent="0.25">
      <c r="A2" s="9" t="s">
        <v>410</v>
      </c>
      <c r="B2" s="10"/>
      <c r="C2" s="10"/>
      <c r="D2" s="10"/>
      <c r="E2" s="11"/>
      <c r="F2" s="12" t="s">
        <v>115</v>
      </c>
      <c r="G2" s="72"/>
      <c r="H2" s="72"/>
      <c r="I2" s="72"/>
      <c r="J2" s="72"/>
      <c r="K2" s="73"/>
      <c r="L2" s="5"/>
      <c r="M2" s="6"/>
      <c r="N2" s="7"/>
    </row>
    <row r="3" spans="1:14" s="13" customFormat="1" ht="18" customHeight="1" x14ac:dyDescent="0.25">
      <c r="A3" s="14" t="s">
        <v>124</v>
      </c>
      <c r="B3" s="15"/>
      <c r="C3" s="15"/>
      <c r="E3" s="16" t="s">
        <v>119</v>
      </c>
      <c r="F3" s="17" t="s">
        <v>116</v>
      </c>
      <c r="G3" s="74"/>
      <c r="H3" s="74"/>
      <c r="I3" s="74"/>
      <c r="J3" s="74"/>
      <c r="K3" s="75"/>
      <c r="L3" s="5"/>
      <c r="M3" s="6"/>
      <c r="N3" s="7"/>
    </row>
    <row r="4" spans="1:14" s="13" customFormat="1" ht="18" customHeight="1" x14ac:dyDescent="0.25">
      <c r="A4" s="14" t="s">
        <v>122</v>
      </c>
      <c r="B4" s="15"/>
      <c r="C4" s="15"/>
      <c r="E4" s="16" t="s">
        <v>118</v>
      </c>
      <c r="F4" s="17" t="s">
        <v>31</v>
      </c>
      <c r="G4" s="74"/>
      <c r="H4" s="74"/>
      <c r="I4" s="74"/>
      <c r="J4" s="74"/>
      <c r="K4" s="75"/>
      <c r="L4" s="5"/>
      <c r="M4" s="6"/>
      <c r="N4" s="7"/>
    </row>
    <row r="5" spans="1:14" s="13" customFormat="1" ht="18" customHeight="1" x14ac:dyDescent="0.25">
      <c r="A5" s="14" t="s">
        <v>123</v>
      </c>
      <c r="B5" s="15"/>
      <c r="C5" s="15"/>
      <c r="E5" s="16" t="s">
        <v>121</v>
      </c>
      <c r="F5" s="17" t="s">
        <v>32</v>
      </c>
      <c r="G5" s="74"/>
      <c r="H5" s="74"/>
      <c r="I5" s="74"/>
      <c r="J5" s="74"/>
      <c r="K5" s="75"/>
      <c r="L5" s="5"/>
      <c r="M5" s="6"/>
      <c r="N5" s="7"/>
    </row>
    <row r="6" spans="1:14" s="20" customFormat="1" ht="18" customHeight="1" thickBot="1" x14ac:dyDescent="0.3">
      <c r="A6" s="18"/>
      <c r="B6" s="19"/>
      <c r="C6" s="19"/>
      <c r="F6" s="76" t="s">
        <v>120</v>
      </c>
      <c r="G6" s="77"/>
      <c r="H6" s="77"/>
      <c r="I6" s="77"/>
      <c r="J6" s="70" t="s">
        <v>119</v>
      </c>
      <c r="K6" s="71"/>
      <c r="L6" s="21"/>
      <c r="M6" s="22"/>
      <c r="N6" s="23"/>
    </row>
    <row r="7" spans="1:14" s="13" customFormat="1" ht="9.75" customHeight="1" thickBot="1" x14ac:dyDescent="0.3">
      <c r="A7" s="24"/>
      <c r="B7" s="19"/>
      <c r="C7" s="19"/>
      <c r="D7" s="20"/>
      <c r="E7" s="20"/>
      <c r="F7" s="25"/>
      <c r="G7" s="25"/>
      <c r="H7" s="25"/>
      <c r="I7" s="25"/>
      <c r="J7" s="26"/>
      <c r="K7" s="26"/>
      <c r="L7" s="5"/>
      <c r="M7" s="6"/>
      <c r="N7" s="7"/>
    </row>
    <row r="8" spans="1:14" s="32" customFormat="1" ht="24.75" customHeight="1" thickBot="1" x14ac:dyDescent="0.3">
      <c r="A8" s="27" t="s">
        <v>114</v>
      </c>
      <c r="B8" s="28" t="s">
        <v>125</v>
      </c>
      <c r="C8" s="28" t="s">
        <v>112</v>
      </c>
      <c r="D8" s="28" t="s">
        <v>30</v>
      </c>
      <c r="E8" s="28" t="s">
        <v>0</v>
      </c>
      <c r="F8" s="28" t="s">
        <v>1</v>
      </c>
      <c r="G8" s="29" t="s">
        <v>6</v>
      </c>
      <c r="H8" s="29" t="s">
        <v>5</v>
      </c>
      <c r="I8" s="29" t="s">
        <v>4</v>
      </c>
      <c r="J8" s="29" t="s">
        <v>3</v>
      </c>
      <c r="K8" s="30" t="s">
        <v>2</v>
      </c>
      <c r="L8" s="5" t="s">
        <v>5</v>
      </c>
      <c r="M8" s="31" t="s">
        <v>412</v>
      </c>
      <c r="N8" s="5" t="s">
        <v>413</v>
      </c>
    </row>
    <row r="9" spans="1:14" ht="14.85" customHeight="1" x14ac:dyDescent="0.25">
      <c r="A9" s="33" t="s">
        <v>132</v>
      </c>
      <c r="B9" s="34">
        <v>1</v>
      </c>
      <c r="C9" s="62" t="s">
        <v>126</v>
      </c>
      <c r="D9" s="62" t="s">
        <v>138</v>
      </c>
      <c r="E9" s="35" t="s">
        <v>174</v>
      </c>
      <c r="F9" s="35" t="s">
        <v>180</v>
      </c>
      <c r="G9" s="36">
        <f t="shared" ref="G9:G40" si="0">H9/1.1</f>
        <v>163.19999999999996</v>
      </c>
      <c r="H9" s="37">
        <f t="shared" ref="H9:H28" si="1">J9*0.85</f>
        <v>179.51999999999998</v>
      </c>
      <c r="I9" s="36">
        <f t="shared" ref="I9:I40" si="2">J9/1.1</f>
        <v>191.99999999999997</v>
      </c>
      <c r="J9" s="37">
        <v>211.2</v>
      </c>
      <c r="K9" s="56"/>
      <c r="L9" s="38">
        <f>K9*H9</f>
        <v>0</v>
      </c>
      <c r="M9" s="6">
        <f>J9/2.2</f>
        <v>95.999999999999986</v>
      </c>
      <c r="N9" s="7">
        <f t="shared" ref="N9:N40" si="3">M9*0.0026*K9</f>
        <v>0</v>
      </c>
    </row>
    <row r="10" spans="1:14" ht="14.85" customHeight="1" x14ac:dyDescent="0.25">
      <c r="A10" s="39" t="s">
        <v>127</v>
      </c>
      <c r="B10" s="40">
        <v>1</v>
      </c>
      <c r="C10" s="63" t="s">
        <v>126</v>
      </c>
      <c r="D10" s="63" t="s">
        <v>139</v>
      </c>
      <c r="E10" s="41" t="s">
        <v>175</v>
      </c>
      <c r="F10" s="41" t="s">
        <v>181</v>
      </c>
      <c r="G10" s="42">
        <f t="shared" si="0"/>
        <v>149.6</v>
      </c>
      <c r="H10" s="43">
        <f t="shared" si="1"/>
        <v>164.56</v>
      </c>
      <c r="I10" s="42">
        <f t="shared" si="2"/>
        <v>175.99999999999997</v>
      </c>
      <c r="J10" s="43">
        <v>193.6</v>
      </c>
      <c r="K10" s="57"/>
      <c r="L10" s="38">
        <f t="shared" ref="L10:L73" si="4">K10*H10</f>
        <v>0</v>
      </c>
      <c r="M10" s="6">
        <f t="shared" ref="M10:M73" si="5">J10/2.2</f>
        <v>87.999999999999986</v>
      </c>
      <c r="N10" s="7">
        <f t="shared" si="3"/>
        <v>0</v>
      </c>
    </row>
    <row r="11" spans="1:14" ht="14.85" customHeight="1" x14ac:dyDescent="0.25">
      <c r="A11" s="39" t="s">
        <v>137</v>
      </c>
      <c r="B11" s="40">
        <v>1</v>
      </c>
      <c r="C11" s="63" t="s">
        <v>126</v>
      </c>
      <c r="D11" s="63" t="s">
        <v>158</v>
      </c>
      <c r="E11" s="41" t="s">
        <v>176</v>
      </c>
      <c r="F11" s="41" t="s">
        <v>182</v>
      </c>
      <c r="G11" s="42">
        <f t="shared" si="0"/>
        <v>176.8</v>
      </c>
      <c r="H11" s="43">
        <f t="shared" si="1"/>
        <v>194.48000000000002</v>
      </c>
      <c r="I11" s="42">
        <f t="shared" si="2"/>
        <v>208</v>
      </c>
      <c r="J11" s="43">
        <v>228.8</v>
      </c>
      <c r="K11" s="57"/>
      <c r="L11" s="38">
        <f t="shared" si="4"/>
        <v>0</v>
      </c>
      <c r="M11" s="6">
        <f t="shared" si="5"/>
        <v>104</v>
      </c>
      <c r="N11" s="7">
        <f t="shared" si="3"/>
        <v>0</v>
      </c>
    </row>
    <row r="12" spans="1:14" ht="14.85" customHeight="1" x14ac:dyDescent="0.25">
      <c r="A12" s="39" t="s">
        <v>140</v>
      </c>
      <c r="B12" s="40">
        <v>1</v>
      </c>
      <c r="C12" s="63" t="s">
        <v>126</v>
      </c>
      <c r="D12" s="63" t="s">
        <v>159</v>
      </c>
      <c r="E12" s="41" t="s">
        <v>176</v>
      </c>
      <c r="F12" s="41" t="s">
        <v>183</v>
      </c>
      <c r="G12" s="42">
        <f t="shared" si="0"/>
        <v>204</v>
      </c>
      <c r="H12" s="43">
        <f t="shared" si="1"/>
        <v>224.4</v>
      </c>
      <c r="I12" s="42">
        <f t="shared" si="2"/>
        <v>239.99999999999997</v>
      </c>
      <c r="J12" s="43">
        <v>264</v>
      </c>
      <c r="K12" s="57"/>
      <c r="L12" s="38">
        <f t="shared" si="4"/>
        <v>0</v>
      </c>
      <c r="M12" s="6">
        <f t="shared" si="5"/>
        <v>119.99999999999999</v>
      </c>
      <c r="N12" s="7">
        <f t="shared" si="3"/>
        <v>0</v>
      </c>
    </row>
    <row r="13" spans="1:14" ht="14.85" customHeight="1" x14ac:dyDescent="0.25">
      <c r="A13" s="39" t="s">
        <v>145</v>
      </c>
      <c r="B13" s="40">
        <v>1</v>
      </c>
      <c r="C13" s="63" t="s">
        <v>126</v>
      </c>
      <c r="D13" s="63" t="s">
        <v>160</v>
      </c>
      <c r="E13" s="41" t="s">
        <v>177</v>
      </c>
      <c r="F13" s="41" t="s">
        <v>184</v>
      </c>
      <c r="G13" s="42">
        <f t="shared" si="0"/>
        <v>135.99999999999997</v>
      </c>
      <c r="H13" s="43">
        <f t="shared" si="1"/>
        <v>149.6</v>
      </c>
      <c r="I13" s="42">
        <f t="shared" si="2"/>
        <v>160</v>
      </c>
      <c r="J13" s="43">
        <v>176</v>
      </c>
      <c r="K13" s="57"/>
      <c r="L13" s="38">
        <f t="shared" si="4"/>
        <v>0</v>
      </c>
      <c r="M13" s="6">
        <f t="shared" si="5"/>
        <v>80</v>
      </c>
      <c r="N13" s="7">
        <f t="shared" si="3"/>
        <v>0</v>
      </c>
    </row>
    <row r="14" spans="1:14" ht="14.85" customHeight="1" x14ac:dyDescent="0.25">
      <c r="A14" s="39" t="s">
        <v>146</v>
      </c>
      <c r="B14" s="40">
        <v>1</v>
      </c>
      <c r="C14" s="63" t="s">
        <v>126</v>
      </c>
      <c r="D14" s="63" t="s">
        <v>161</v>
      </c>
      <c r="E14" s="41" t="s">
        <v>177</v>
      </c>
      <c r="F14" s="41" t="s">
        <v>185</v>
      </c>
      <c r="G14" s="42">
        <f t="shared" si="0"/>
        <v>69.7</v>
      </c>
      <c r="H14" s="43">
        <f t="shared" si="1"/>
        <v>76.67</v>
      </c>
      <c r="I14" s="42">
        <f t="shared" si="2"/>
        <v>82</v>
      </c>
      <c r="J14" s="43">
        <v>90.2</v>
      </c>
      <c r="K14" s="57"/>
      <c r="L14" s="38">
        <f t="shared" si="4"/>
        <v>0</v>
      </c>
      <c r="M14" s="6">
        <f t="shared" si="5"/>
        <v>41</v>
      </c>
      <c r="N14" s="7">
        <f t="shared" si="3"/>
        <v>0</v>
      </c>
    </row>
    <row r="15" spans="1:14" ht="14.85" customHeight="1" x14ac:dyDescent="0.25">
      <c r="A15" s="39" t="s">
        <v>147</v>
      </c>
      <c r="B15" s="40">
        <v>1</v>
      </c>
      <c r="C15" s="63" t="s">
        <v>126</v>
      </c>
      <c r="D15" s="63" t="s">
        <v>148</v>
      </c>
      <c r="E15" s="41" t="s">
        <v>178</v>
      </c>
      <c r="F15" s="41" t="s">
        <v>186</v>
      </c>
      <c r="G15" s="42">
        <f t="shared" si="0"/>
        <v>115.6</v>
      </c>
      <c r="H15" s="43">
        <f t="shared" si="1"/>
        <v>127.16</v>
      </c>
      <c r="I15" s="42">
        <f t="shared" si="2"/>
        <v>135.99999999999997</v>
      </c>
      <c r="J15" s="43">
        <v>149.6</v>
      </c>
      <c r="K15" s="57"/>
      <c r="L15" s="38">
        <f t="shared" si="4"/>
        <v>0</v>
      </c>
      <c r="M15" s="6">
        <f t="shared" si="5"/>
        <v>67.999999999999986</v>
      </c>
      <c r="N15" s="7">
        <f t="shared" si="3"/>
        <v>0</v>
      </c>
    </row>
    <row r="16" spans="1:14" ht="14.85" customHeight="1" x14ac:dyDescent="0.25">
      <c r="A16" s="39" t="s">
        <v>150</v>
      </c>
      <c r="B16" s="40">
        <v>1</v>
      </c>
      <c r="C16" s="63" t="s">
        <v>126</v>
      </c>
      <c r="D16" s="63" t="s">
        <v>149</v>
      </c>
      <c r="E16" s="41" t="s">
        <v>96</v>
      </c>
      <c r="F16" s="41" t="s">
        <v>97</v>
      </c>
      <c r="G16" s="42">
        <f t="shared" si="0"/>
        <v>280.5</v>
      </c>
      <c r="H16" s="43">
        <f t="shared" si="1"/>
        <v>308.55</v>
      </c>
      <c r="I16" s="42">
        <f t="shared" si="2"/>
        <v>330</v>
      </c>
      <c r="J16" s="43">
        <v>363</v>
      </c>
      <c r="K16" s="57"/>
      <c r="L16" s="38">
        <f t="shared" si="4"/>
        <v>0</v>
      </c>
      <c r="M16" s="6">
        <f t="shared" si="5"/>
        <v>165</v>
      </c>
      <c r="N16" s="7">
        <f t="shared" si="3"/>
        <v>0</v>
      </c>
    </row>
    <row r="17" spans="1:14" ht="14.85" customHeight="1" x14ac:dyDescent="0.25">
      <c r="A17" s="39" t="s">
        <v>155</v>
      </c>
      <c r="B17" s="40">
        <v>1</v>
      </c>
      <c r="C17" s="61" t="s">
        <v>113</v>
      </c>
      <c r="D17" s="61" t="s">
        <v>157</v>
      </c>
      <c r="E17" s="41" t="s">
        <v>7</v>
      </c>
      <c r="F17" s="41" t="s">
        <v>8</v>
      </c>
      <c r="G17" s="42">
        <f t="shared" si="0"/>
        <v>102</v>
      </c>
      <c r="H17" s="43">
        <f t="shared" si="1"/>
        <v>112.2</v>
      </c>
      <c r="I17" s="42">
        <f t="shared" si="2"/>
        <v>119.99999999999999</v>
      </c>
      <c r="J17" s="43">
        <v>132</v>
      </c>
      <c r="K17" s="57"/>
      <c r="L17" s="38">
        <f t="shared" si="4"/>
        <v>0</v>
      </c>
      <c r="M17" s="6">
        <f t="shared" si="5"/>
        <v>59.999999999999993</v>
      </c>
      <c r="N17" s="7">
        <f t="shared" si="3"/>
        <v>0</v>
      </c>
    </row>
    <row r="18" spans="1:14" ht="14.85" customHeight="1" x14ac:dyDescent="0.25">
      <c r="A18" s="39" t="s">
        <v>156</v>
      </c>
      <c r="B18" s="40">
        <v>1</v>
      </c>
      <c r="C18" s="63" t="s">
        <v>126</v>
      </c>
      <c r="D18" s="63" t="s">
        <v>164</v>
      </c>
      <c r="E18" s="41" t="s">
        <v>179</v>
      </c>
      <c r="F18" s="41" t="s">
        <v>187</v>
      </c>
      <c r="G18" s="42">
        <f t="shared" si="0"/>
        <v>258.39999999999992</v>
      </c>
      <c r="H18" s="43">
        <f t="shared" si="1"/>
        <v>284.23999999999995</v>
      </c>
      <c r="I18" s="42">
        <f t="shared" si="2"/>
        <v>303.99999999999994</v>
      </c>
      <c r="J18" s="43">
        <v>334.4</v>
      </c>
      <c r="K18" s="57"/>
      <c r="L18" s="38">
        <f t="shared" si="4"/>
        <v>0</v>
      </c>
      <c r="M18" s="6">
        <f t="shared" si="5"/>
        <v>151.99999999999997</v>
      </c>
      <c r="N18" s="7">
        <f t="shared" si="3"/>
        <v>0</v>
      </c>
    </row>
    <row r="19" spans="1:14" ht="14.85" customHeight="1" x14ac:dyDescent="0.25">
      <c r="A19" s="39" t="s">
        <v>162</v>
      </c>
      <c r="B19" s="40">
        <v>1</v>
      </c>
      <c r="C19" s="59" t="s">
        <v>163</v>
      </c>
      <c r="D19" s="59" t="s">
        <v>165</v>
      </c>
      <c r="E19" s="41" t="s">
        <v>188</v>
      </c>
      <c r="F19" s="41" t="s">
        <v>190</v>
      </c>
      <c r="G19" s="42">
        <f t="shared" si="0"/>
        <v>382.49999999999994</v>
      </c>
      <c r="H19" s="43">
        <f t="shared" si="1"/>
        <v>420.75</v>
      </c>
      <c r="I19" s="42">
        <f t="shared" si="2"/>
        <v>449.99999999999994</v>
      </c>
      <c r="J19" s="43">
        <v>495</v>
      </c>
      <c r="K19" s="57"/>
      <c r="L19" s="38">
        <f t="shared" si="4"/>
        <v>0</v>
      </c>
      <c r="M19" s="6">
        <f t="shared" si="5"/>
        <v>224.99999999999997</v>
      </c>
      <c r="N19" s="7">
        <f t="shared" si="3"/>
        <v>0</v>
      </c>
    </row>
    <row r="20" spans="1:14" ht="14.85" customHeight="1" x14ac:dyDescent="0.25">
      <c r="A20" s="39" t="s">
        <v>166</v>
      </c>
      <c r="B20" s="40">
        <v>1</v>
      </c>
      <c r="C20" s="59" t="s">
        <v>163</v>
      </c>
      <c r="D20" s="59" t="s">
        <v>170</v>
      </c>
      <c r="E20" s="41" t="s">
        <v>189</v>
      </c>
      <c r="F20" s="41" t="s">
        <v>191</v>
      </c>
      <c r="G20" s="42">
        <f t="shared" si="0"/>
        <v>204.77272727272725</v>
      </c>
      <c r="H20" s="43">
        <f t="shared" si="1"/>
        <v>225.25</v>
      </c>
      <c r="I20" s="42">
        <f t="shared" si="2"/>
        <v>240.90909090909088</v>
      </c>
      <c r="J20" s="43">
        <v>265</v>
      </c>
      <c r="K20" s="57"/>
      <c r="L20" s="38">
        <f t="shared" si="4"/>
        <v>0</v>
      </c>
      <c r="M20" s="6">
        <f t="shared" si="5"/>
        <v>120.45454545454544</v>
      </c>
      <c r="N20" s="7">
        <f t="shared" si="3"/>
        <v>0</v>
      </c>
    </row>
    <row r="21" spans="1:14" ht="14.85" customHeight="1" x14ac:dyDescent="0.25">
      <c r="A21" s="39" t="s">
        <v>167</v>
      </c>
      <c r="B21" s="40">
        <v>1</v>
      </c>
      <c r="C21" s="59" t="s">
        <v>163</v>
      </c>
      <c r="D21" s="59" t="s">
        <v>171</v>
      </c>
      <c r="E21" s="41" t="s">
        <v>189</v>
      </c>
      <c r="F21" s="41" t="s">
        <v>194</v>
      </c>
      <c r="G21" s="42">
        <f t="shared" si="0"/>
        <v>204.77272727272725</v>
      </c>
      <c r="H21" s="43">
        <f t="shared" si="1"/>
        <v>225.25</v>
      </c>
      <c r="I21" s="42">
        <f t="shared" si="2"/>
        <v>240.90909090909088</v>
      </c>
      <c r="J21" s="43">
        <v>265</v>
      </c>
      <c r="K21" s="57"/>
      <c r="L21" s="38">
        <f t="shared" si="4"/>
        <v>0</v>
      </c>
      <c r="M21" s="6">
        <f t="shared" si="5"/>
        <v>120.45454545454544</v>
      </c>
      <c r="N21" s="7">
        <f t="shared" si="3"/>
        <v>0</v>
      </c>
    </row>
    <row r="22" spans="1:14" ht="14.85" customHeight="1" x14ac:dyDescent="0.25">
      <c r="A22" s="39" t="s">
        <v>168</v>
      </c>
      <c r="B22" s="40">
        <v>1</v>
      </c>
      <c r="C22" s="59" t="s">
        <v>163</v>
      </c>
      <c r="D22" s="59" t="s">
        <v>172</v>
      </c>
      <c r="E22" s="41" t="s">
        <v>189</v>
      </c>
      <c r="F22" s="41" t="s">
        <v>192</v>
      </c>
      <c r="G22" s="42">
        <f t="shared" si="0"/>
        <v>204.77272727272725</v>
      </c>
      <c r="H22" s="43">
        <f t="shared" si="1"/>
        <v>225.25</v>
      </c>
      <c r="I22" s="42">
        <f t="shared" si="2"/>
        <v>240.90909090909088</v>
      </c>
      <c r="J22" s="43">
        <v>265</v>
      </c>
      <c r="K22" s="57"/>
      <c r="L22" s="38">
        <f t="shared" si="4"/>
        <v>0</v>
      </c>
      <c r="M22" s="6">
        <f t="shared" si="5"/>
        <v>120.45454545454544</v>
      </c>
      <c r="N22" s="7">
        <f t="shared" si="3"/>
        <v>0</v>
      </c>
    </row>
    <row r="23" spans="1:14" ht="14.85" customHeight="1" thickBot="1" x14ac:dyDescent="0.3">
      <c r="A23" s="44" t="s">
        <v>169</v>
      </c>
      <c r="B23" s="45">
        <v>1</v>
      </c>
      <c r="C23" s="65" t="s">
        <v>163</v>
      </c>
      <c r="D23" s="65" t="s">
        <v>173</v>
      </c>
      <c r="E23" s="46" t="s">
        <v>189</v>
      </c>
      <c r="F23" s="46" t="s">
        <v>193</v>
      </c>
      <c r="G23" s="47">
        <f t="shared" si="0"/>
        <v>204.77272727272725</v>
      </c>
      <c r="H23" s="48">
        <f t="shared" si="1"/>
        <v>225.25</v>
      </c>
      <c r="I23" s="47">
        <f t="shared" si="2"/>
        <v>240.90909090909088</v>
      </c>
      <c r="J23" s="48">
        <v>265</v>
      </c>
      <c r="K23" s="58"/>
      <c r="L23" s="38">
        <f t="shared" si="4"/>
        <v>0</v>
      </c>
      <c r="M23" s="6">
        <f t="shared" si="5"/>
        <v>120.45454545454544</v>
      </c>
      <c r="N23" s="7">
        <f t="shared" si="3"/>
        <v>0</v>
      </c>
    </row>
    <row r="24" spans="1:14" ht="14.85" customHeight="1" x14ac:dyDescent="0.25">
      <c r="A24" s="33" t="s">
        <v>197</v>
      </c>
      <c r="B24" s="34">
        <v>2</v>
      </c>
      <c r="C24" s="62" t="s">
        <v>126</v>
      </c>
      <c r="D24" s="62" t="s">
        <v>139</v>
      </c>
      <c r="E24" s="35" t="s">
        <v>175</v>
      </c>
      <c r="F24" s="35" t="s">
        <v>211</v>
      </c>
      <c r="G24" s="36">
        <f t="shared" si="0"/>
        <v>149.6</v>
      </c>
      <c r="H24" s="37">
        <f t="shared" si="1"/>
        <v>164.56</v>
      </c>
      <c r="I24" s="36">
        <f t="shared" si="2"/>
        <v>175.99999999999997</v>
      </c>
      <c r="J24" s="37">
        <v>193.6</v>
      </c>
      <c r="K24" s="56"/>
      <c r="L24" s="38">
        <f t="shared" si="4"/>
        <v>0</v>
      </c>
      <c r="M24" s="6">
        <f t="shared" si="5"/>
        <v>87.999999999999986</v>
      </c>
      <c r="N24" s="7">
        <f t="shared" si="3"/>
        <v>0</v>
      </c>
    </row>
    <row r="25" spans="1:14" ht="14.85" customHeight="1" x14ac:dyDescent="0.25">
      <c r="A25" s="39" t="s">
        <v>128</v>
      </c>
      <c r="B25" s="40">
        <v>2</v>
      </c>
      <c r="C25" s="63" t="s">
        <v>126</v>
      </c>
      <c r="D25" s="63" t="s">
        <v>195</v>
      </c>
      <c r="E25" s="41" t="s">
        <v>175</v>
      </c>
      <c r="F25" s="41" t="s">
        <v>212</v>
      </c>
      <c r="G25" s="42">
        <f t="shared" si="0"/>
        <v>81.59999999999998</v>
      </c>
      <c r="H25" s="43">
        <f t="shared" si="1"/>
        <v>89.759999999999991</v>
      </c>
      <c r="I25" s="42">
        <f t="shared" si="2"/>
        <v>95.999999999999986</v>
      </c>
      <c r="J25" s="43">
        <v>105.6</v>
      </c>
      <c r="K25" s="57"/>
      <c r="L25" s="38">
        <f t="shared" si="4"/>
        <v>0</v>
      </c>
      <c r="M25" s="6">
        <f t="shared" si="5"/>
        <v>47.999999999999993</v>
      </c>
      <c r="N25" s="7">
        <f t="shared" si="3"/>
        <v>0</v>
      </c>
    </row>
    <row r="26" spans="1:14" ht="14.85" customHeight="1" x14ac:dyDescent="0.25">
      <c r="A26" s="39" t="s">
        <v>201</v>
      </c>
      <c r="B26" s="40">
        <v>2</v>
      </c>
      <c r="C26" s="63" t="s">
        <v>126</v>
      </c>
      <c r="D26" s="63" t="s">
        <v>196</v>
      </c>
      <c r="E26" s="41" t="s">
        <v>175</v>
      </c>
      <c r="F26" s="41" t="s">
        <v>213</v>
      </c>
      <c r="G26" s="42">
        <f t="shared" si="0"/>
        <v>71.400000000000006</v>
      </c>
      <c r="H26" s="43">
        <f t="shared" si="1"/>
        <v>78.540000000000006</v>
      </c>
      <c r="I26" s="42">
        <f t="shared" si="2"/>
        <v>84</v>
      </c>
      <c r="J26" s="43">
        <v>92.4</v>
      </c>
      <c r="K26" s="57"/>
      <c r="L26" s="38">
        <f t="shared" si="4"/>
        <v>0</v>
      </c>
      <c r="M26" s="6">
        <f t="shared" si="5"/>
        <v>42</v>
      </c>
      <c r="N26" s="7">
        <f t="shared" si="3"/>
        <v>0</v>
      </c>
    </row>
    <row r="27" spans="1:14" ht="14.85" customHeight="1" x14ac:dyDescent="0.25">
      <c r="A27" s="39" t="s">
        <v>141</v>
      </c>
      <c r="B27" s="40">
        <v>2</v>
      </c>
      <c r="C27" s="63" t="s">
        <v>126</v>
      </c>
      <c r="D27" s="63" t="s">
        <v>358</v>
      </c>
      <c r="E27" s="41" t="s">
        <v>175</v>
      </c>
      <c r="F27" s="41" t="s">
        <v>214</v>
      </c>
      <c r="G27" s="42">
        <f t="shared" si="0"/>
        <v>115.6</v>
      </c>
      <c r="H27" s="43">
        <f t="shared" si="1"/>
        <v>127.16</v>
      </c>
      <c r="I27" s="42">
        <f t="shared" si="2"/>
        <v>135.99999999999997</v>
      </c>
      <c r="J27" s="43">
        <v>149.6</v>
      </c>
      <c r="K27" s="57"/>
      <c r="L27" s="38">
        <f t="shared" si="4"/>
        <v>0</v>
      </c>
      <c r="M27" s="6">
        <f t="shared" si="5"/>
        <v>67.999999999999986</v>
      </c>
      <c r="N27" s="7">
        <f t="shared" si="3"/>
        <v>0</v>
      </c>
    </row>
    <row r="28" spans="1:14" ht="14.85" customHeight="1" x14ac:dyDescent="0.25">
      <c r="A28" s="39" t="s">
        <v>202</v>
      </c>
      <c r="B28" s="40">
        <v>2</v>
      </c>
      <c r="C28" s="63" t="s">
        <v>126</v>
      </c>
      <c r="D28" s="63" t="s">
        <v>158</v>
      </c>
      <c r="E28" s="41" t="s">
        <v>176</v>
      </c>
      <c r="F28" s="41" t="s">
        <v>215</v>
      </c>
      <c r="G28" s="42">
        <f t="shared" si="0"/>
        <v>190.39999999999998</v>
      </c>
      <c r="H28" s="43">
        <f t="shared" si="1"/>
        <v>209.44</v>
      </c>
      <c r="I28" s="42">
        <f t="shared" si="2"/>
        <v>224</v>
      </c>
      <c r="J28" s="43">
        <v>246.4</v>
      </c>
      <c r="K28" s="57"/>
      <c r="L28" s="38">
        <f t="shared" si="4"/>
        <v>0</v>
      </c>
      <c r="M28" s="6">
        <f t="shared" si="5"/>
        <v>112</v>
      </c>
      <c r="N28" s="7">
        <f t="shared" si="3"/>
        <v>0</v>
      </c>
    </row>
    <row r="29" spans="1:14" ht="14.85" customHeight="1" x14ac:dyDescent="0.25">
      <c r="A29" s="39" t="s">
        <v>203</v>
      </c>
      <c r="B29" s="40">
        <v>2</v>
      </c>
      <c r="C29" s="63" t="s">
        <v>126</v>
      </c>
      <c r="D29" s="63" t="s">
        <v>159</v>
      </c>
      <c r="E29" s="41" t="s">
        <v>176</v>
      </c>
      <c r="F29" s="41" t="s">
        <v>216</v>
      </c>
      <c r="G29" s="42">
        <f t="shared" si="0"/>
        <v>207.39999999999998</v>
      </c>
      <c r="H29" s="43">
        <v>228.14</v>
      </c>
      <c r="I29" s="42">
        <f t="shared" si="2"/>
        <v>243.99999999999997</v>
      </c>
      <c r="J29" s="43">
        <v>268.39999999999998</v>
      </c>
      <c r="K29" s="57"/>
      <c r="L29" s="38">
        <f t="shared" si="4"/>
        <v>0</v>
      </c>
      <c r="M29" s="6">
        <f t="shared" si="5"/>
        <v>121.99999999999999</v>
      </c>
      <c r="N29" s="7">
        <f t="shared" si="3"/>
        <v>0</v>
      </c>
    </row>
    <row r="30" spans="1:14" ht="14.85" customHeight="1" x14ac:dyDescent="0.25">
      <c r="A30" s="39" t="s">
        <v>208</v>
      </c>
      <c r="B30" s="40">
        <v>2</v>
      </c>
      <c r="C30" s="63" t="s">
        <v>126</v>
      </c>
      <c r="D30" s="63" t="s">
        <v>160</v>
      </c>
      <c r="E30" s="41" t="s">
        <v>210</v>
      </c>
      <c r="F30" s="41" t="s">
        <v>217</v>
      </c>
      <c r="G30" s="42">
        <f t="shared" si="0"/>
        <v>170</v>
      </c>
      <c r="H30" s="43">
        <f t="shared" ref="H30:H61" si="6">J30*0.85</f>
        <v>187</v>
      </c>
      <c r="I30" s="42">
        <f t="shared" si="2"/>
        <v>199.99999999999997</v>
      </c>
      <c r="J30" s="43">
        <v>220</v>
      </c>
      <c r="K30" s="57"/>
      <c r="L30" s="38">
        <f t="shared" si="4"/>
        <v>0</v>
      </c>
      <c r="M30" s="6">
        <f t="shared" si="5"/>
        <v>99.999999999999986</v>
      </c>
      <c r="N30" s="7">
        <f t="shared" si="3"/>
        <v>0</v>
      </c>
    </row>
    <row r="31" spans="1:14" ht="14.85" customHeight="1" x14ac:dyDescent="0.25">
      <c r="A31" s="39" t="s">
        <v>209</v>
      </c>
      <c r="B31" s="40">
        <v>2</v>
      </c>
      <c r="C31" s="63" t="s">
        <v>126</v>
      </c>
      <c r="D31" s="63" t="s">
        <v>161</v>
      </c>
      <c r="E31" s="41" t="s">
        <v>210</v>
      </c>
      <c r="F31" s="41" t="s">
        <v>218</v>
      </c>
      <c r="G31" s="42">
        <f t="shared" si="0"/>
        <v>95.199999999999989</v>
      </c>
      <c r="H31" s="43">
        <f t="shared" si="6"/>
        <v>104.72</v>
      </c>
      <c r="I31" s="42">
        <f t="shared" si="2"/>
        <v>112</v>
      </c>
      <c r="J31" s="43">
        <v>123.2</v>
      </c>
      <c r="K31" s="57"/>
      <c r="L31" s="38">
        <f t="shared" si="4"/>
        <v>0</v>
      </c>
      <c r="M31" s="6">
        <f t="shared" si="5"/>
        <v>56</v>
      </c>
      <c r="N31" s="7">
        <f t="shared" si="3"/>
        <v>0</v>
      </c>
    </row>
    <row r="32" spans="1:14" ht="14.85" customHeight="1" x14ac:dyDescent="0.25">
      <c r="A32" s="39" t="s">
        <v>219</v>
      </c>
      <c r="B32" s="40">
        <v>2</v>
      </c>
      <c r="C32" s="61" t="s">
        <v>113</v>
      </c>
      <c r="D32" s="61" t="s">
        <v>55</v>
      </c>
      <c r="E32" s="41" t="s">
        <v>56</v>
      </c>
      <c r="F32" s="41" t="s">
        <v>57</v>
      </c>
      <c r="G32" s="42">
        <f t="shared" si="0"/>
        <v>105.39999999999999</v>
      </c>
      <c r="H32" s="43">
        <f t="shared" si="6"/>
        <v>115.94</v>
      </c>
      <c r="I32" s="42">
        <f t="shared" si="2"/>
        <v>124</v>
      </c>
      <c r="J32" s="43">
        <v>136.4</v>
      </c>
      <c r="K32" s="57"/>
      <c r="L32" s="38">
        <f t="shared" si="4"/>
        <v>0</v>
      </c>
      <c r="M32" s="6">
        <f t="shared" si="5"/>
        <v>62</v>
      </c>
      <c r="N32" s="7">
        <f t="shared" si="3"/>
        <v>0</v>
      </c>
    </row>
    <row r="33" spans="1:14" ht="14.85" customHeight="1" x14ac:dyDescent="0.25">
      <c r="A33" s="39" t="s">
        <v>151</v>
      </c>
      <c r="B33" s="40">
        <v>2</v>
      </c>
      <c r="C33" s="61" t="s">
        <v>113</v>
      </c>
      <c r="D33" s="61" t="s">
        <v>12</v>
      </c>
      <c r="E33" s="41" t="s">
        <v>9</v>
      </c>
      <c r="F33" s="41" t="s">
        <v>10</v>
      </c>
      <c r="G33" s="42">
        <f t="shared" si="0"/>
        <v>95.199999999999989</v>
      </c>
      <c r="H33" s="43">
        <f t="shared" si="6"/>
        <v>104.72</v>
      </c>
      <c r="I33" s="42">
        <f t="shared" si="2"/>
        <v>112</v>
      </c>
      <c r="J33" s="43">
        <v>123.2</v>
      </c>
      <c r="K33" s="57"/>
      <c r="L33" s="38">
        <f t="shared" si="4"/>
        <v>0</v>
      </c>
      <c r="M33" s="6">
        <f t="shared" si="5"/>
        <v>56</v>
      </c>
      <c r="N33" s="7">
        <f t="shared" si="3"/>
        <v>0</v>
      </c>
    </row>
    <row r="34" spans="1:14" ht="14.85" customHeight="1" x14ac:dyDescent="0.25">
      <c r="A34" s="39" t="s">
        <v>221</v>
      </c>
      <c r="B34" s="40">
        <v>2</v>
      </c>
      <c r="C34" s="59" t="s">
        <v>163</v>
      </c>
      <c r="D34" s="59" t="s">
        <v>165</v>
      </c>
      <c r="E34" s="41" t="s">
        <v>188</v>
      </c>
      <c r="F34" s="41" t="s">
        <v>235</v>
      </c>
      <c r="G34" s="42">
        <f t="shared" si="0"/>
        <v>382.49999999999994</v>
      </c>
      <c r="H34" s="43">
        <f t="shared" si="6"/>
        <v>420.75</v>
      </c>
      <c r="I34" s="42">
        <f t="shared" si="2"/>
        <v>449.99999999999994</v>
      </c>
      <c r="J34" s="43">
        <v>495</v>
      </c>
      <c r="K34" s="57"/>
      <c r="L34" s="38">
        <f t="shared" si="4"/>
        <v>0</v>
      </c>
      <c r="M34" s="6">
        <f t="shared" si="5"/>
        <v>224.99999999999997</v>
      </c>
      <c r="N34" s="7">
        <f t="shared" si="3"/>
        <v>0</v>
      </c>
    </row>
    <row r="35" spans="1:14" ht="14.85" customHeight="1" x14ac:dyDescent="0.25">
      <c r="A35" s="39" t="s">
        <v>225</v>
      </c>
      <c r="B35" s="40">
        <v>2</v>
      </c>
      <c r="C35" s="59" t="s">
        <v>163</v>
      </c>
      <c r="D35" s="59" t="s">
        <v>170</v>
      </c>
      <c r="E35" s="41" t="s">
        <v>231</v>
      </c>
      <c r="F35" s="41" t="s">
        <v>236</v>
      </c>
      <c r="G35" s="42">
        <f t="shared" si="0"/>
        <v>220.22727272727272</v>
      </c>
      <c r="H35" s="43">
        <f t="shared" si="6"/>
        <v>242.25</v>
      </c>
      <c r="I35" s="42">
        <f t="shared" si="2"/>
        <v>259.09090909090907</v>
      </c>
      <c r="J35" s="43">
        <v>285</v>
      </c>
      <c r="K35" s="57"/>
      <c r="L35" s="38">
        <f t="shared" si="4"/>
        <v>0</v>
      </c>
      <c r="M35" s="6">
        <f t="shared" si="5"/>
        <v>129.54545454545453</v>
      </c>
      <c r="N35" s="7">
        <f t="shared" si="3"/>
        <v>0</v>
      </c>
    </row>
    <row r="36" spans="1:14" ht="14.85" customHeight="1" x14ac:dyDescent="0.25">
      <c r="A36" s="39" t="s">
        <v>228</v>
      </c>
      <c r="B36" s="40">
        <v>2</v>
      </c>
      <c r="C36" s="59" t="s">
        <v>163</v>
      </c>
      <c r="D36" s="59" t="s">
        <v>171</v>
      </c>
      <c r="E36" s="41" t="s">
        <v>234</v>
      </c>
      <c r="F36" s="41" t="s">
        <v>239</v>
      </c>
      <c r="G36" s="42">
        <f t="shared" si="0"/>
        <v>220.22727272727272</v>
      </c>
      <c r="H36" s="43">
        <f t="shared" si="6"/>
        <v>242.25</v>
      </c>
      <c r="I36" s="42">
        <f t="shared" si="2"/>
        <v>259.09090909090907</v>
      </c>
      <c r="J36" s="43">
        <v>285</v>
      </c>
      <c r="K36" s="57"/>
      <c r="L36" s="38">
        <f t="shared" si="4"/>
        <v>0</v>
      </c>
      <c r="M36" s="6">
        <f t="shared" si="5"/>
        <v>129.54545454545453</v>
      </c>
      <c r="N36" s="7">
        <f t="shared" si="3"/>
        <v>0</v>
      </c>
    </row>
    <row r="37" spans="1:14" ht="14.85" customHeight="1" x14ac:dyDescent="0.25">
      <c r="A37" s="39" t="s">
        <v>229</v>
      </c>
      <c r="B37" s="40">
        <v>2</v>
      </c>
      <c r="C37" s="59" t="s">
        <v>163</v>
      </c>
      <c r="D37" s="59" t="s">
        <v>172</v>
      </c>
      <c r="E37" s="41" t="s">
        <v>233</v>
      </c>
      <c r="F37" s="41" t="s">
        <v>238</v>
      </c>
      <c r="G37" s="42">
        <f t="shared" si="0"/>
        <v>220.22727272727272</v>
      </c>
      <c r="H37" s="43">
        <f t="shared" si="6"/>
        <v>242.25</v>
      </c>
      <c r="I37" s="42">
        <f t="shared" si="2"/>
        <v>259.09090909090907</v>
      </c>
      <c r="J37" s="43">
        <v>285</v>
      </c>
      <c r="K37" s="57"/>
      <c r="L37" s="38">
        <f t="shared" si="4"/>
        <v>0</v>
      </c>
      <c r="M37" s="6">
        <f t="shared" si="5"/>
        <v>129.54545454545453</v>
      </c>
      <c r="N37" s="7">
        <f t="shared" si="3"/>
        <v>0</v>
      </c>
    </row>
    <row r="38" spans="1:14" ht="14.85" customHeight="1" thickBot="1" x14ac:dyDescent="0.3">
      <c r="A38" s="44" t="s">
        <v>230</v>
      </c>
      <c r="B38" s="45">
        <v>2</v>
      </c>
      <c r="C38" s="65" t="s">
        <v>163</v>
      </c>
      <c r="D38" s="65" t="s">
        <v>173</v>
      </c>
      <c r="E38" s="46" t="s">
        <v>232</v>
      </c>
      <c r="F38" s="46" t="s">
        <v>237</v>
      </c>
      <c r="G38" s="47">
        <f t="shared" si="0"/>
        <v>220.22727272727272</v>
      </c>
      <c r="H38" s="48">
        <f t="shared" si="6"/>
        <v>242.25</v>
      </c>
      <c r="I38" s="47">
        <f t="shared" si="2"/>
        <v>259.09090909090907</v>
      </c>
      <c r="J38" s="48">
        <v>285</v>
      </c>
      <c r="K38" s="58"/>
      <c r="L38" s="38">
        <f t="shared" si="4"/>
        <v>0</v>
      </c>
      <c r="M38" s="6">
        <f t="shared" si="5"/>
        <v>129.54545454545453</v>
      </c>
      <c r="N38" s="7">
        <f t="shared" si="3"/>
        <v>0</v>
      </c>
    </row>
    <row r="39" spans="1:14" ht="14.85" customHeight="1" x14ac:dyDescent="0.25">
      <c r="A39" s="33" t="s">
        <v>129</v>
      </c>
      <c r="B39" s="34">
        <v>3</v>
      </c>
      <c r="C39" s="60" t="s">
        <v>113</v>
      </c>
      <c r="D39" s="60" t="s">
        <v>139</v>
      </c>
      <c r="E39" s="35" t="s">
        <v>87</v>
      </c>
      <c r="F39" s="35" t="s">
        <v>93</v>
      </c>
      <c r="G39" s="36">
        <f t="shared" si="0"/>
        <v>292.39999999999998</v>
      </c>
      <c r="H39" s="37">
        <f t="shared" si="6"/>
        <v>321.64</v>
      </c>
      <c r="I39" s="36">
        <f t="shared" si="2"/>
        <v>343.99999999999994</v>
      </c>
      <c r="J39" s="37">
        <v>378.4</v>
      </c>
      <c r="K39" s="56"/>
      <c r="L39" s="38">
        <f t="shared" si="4"/>
        <v>0</v>
      </c>
      <c r="M39" s="6">
        <f t="shared" si="5"/>
        <v>171.99999999999997</v>
      </c>
      <c r="N39" s="7">
        <f t="shared" si="3"/>
        <v>0</v>
      </c>
    </row>
    <row r="40" spans="1:14" ht="14.85" customHeight="1" x14ac:dyDescent="0.25">
      <c r="A40" s="39" t="s">
        <v>133</v>
      </c>
      <c r="B40" s="40">
        <v>3</v>
      </c>
      <c r="C40" s="61" t="s">
        <v>113</v>
      </c>
      <c r="D40" s="61" t="s">
        <v>196</v>
      </c>
      <c r="E40" s="41" t="s">
        <v>88</v>
      </c>
      <c r="F40" s="41" t="s">
        <v>94</v>
      </c>
      <c r="G40" s="42">
        <f t="shared" si="0"/>
        <v>108.8</v>
      </c>
      <c r="H40" s="43">
        <f t="shared" si="6"/>
        <v>119.68</v>
      </c>
      <c r="I40" s="42">
        <f t="shared" si="2"/>
        <v>128</v>
      </c>
      <c r="J40" s="43">
        <v>140.80000000000001</v>
      </c>
      <c r="K40" s="57"/>
      <c r="L40" s="38">
        <f t="shared" si="4"/>
        <v>0</v>
      </c>
      <c r="M40" s="6">
        <f t="shared" si="5"/>
        <v>64</v>
      </c>
      <c r="N40" s="7">
        <f t="shared" si="3"/>
        <v>0</v>
      </c>
    </row>
    <row r="41" spans="1:14" ht="14.85" customHeight="1" x14ac:dyDescent="0.25">
      <c r="A41" s="39" t="s">
        <v>142</v>
      </c>
      <c r="B41" s="40">
        <v>3</v>
      </c>
      <c r="C41" s="61" t="s">
        <v>113</v>
      </c>
      <c r="D41" s="61" t="s">
        <v>358</v>
      </c>
      <c r="E41" s="41" t="s">
        <v>87</v>
      </c>
      <c r="F41" s="41" t="s">
        <v>95</v>
      </c>
      <c r="G41" s="42">
        <f t="shared" ref="G41:G72" si="7">H41/1.1</f>
        <v>305.99999999999994</v>
      </c>
      <c r="H41" s="43">
        <f t="shared" si="6"/>
        <v>336.59999999999997</v>
      </c>
      <c r="I41" s="42">
        <f t="shared" ref="I41:I72" si="8">J41/1.1</f>
        <v>359.99999999999994</v>
      </c>
      <c r="J41" s="43">
        <v>396</v>
      </c>
      <c r="K41" s="57"/>
      <c r="L41" s="38">
        <f t="shared" si="4"/>
        <v>0</v>
      </c>
      <c r="M41" s="6">
        <f t="shared" si="5"/>
        <v>179.99999999999997</v>
      </c>
      <c r="N41" s="7">
        <f t="shared" ref="N41:N72" si="9">M41*0.0026*K41</f>
        <v>0</v>
      </c>
    </row>
    <row r="42" spans="1:14" ht="14.85" customHeight="1" x14ac:dyDescent="0.25">
      <c r="A42" s="39" t="s">
        <v>204</v>
      </c>
      <c r="B42" s="40">
        <v>3</v>
      </c>
      <c r="C42" s="61" t="s">
        <v>113</v>
      </c>
      <c r="D42" s="61" t="s">
        <v>244</v>
      </c>
      <c r="E42" s="41" t="s">
        <v>89</v>
      </c>
      <c r="F42" s="41" t="s">
        <v>111</v>
      </c>
      <c r="G42" s="42">
        <f t="shared" si="7"/>
        <v>598.4</v>
      </c>
      <c r="H42" s="43">
        <f t="shared" si="6"/>
        <v>658.24</v>
      </c>
      <c r="I42" s="42">
        <f t="shared" si="8"/>
        <v>703.99999999999989</v>
      </c>
      <c r="J42" s="43">
        <v>774.4</v>
      </c>
      <c r="K42" s="57"/>
      <c r="L42" s="38">
        <f t="shared" si="4"/>
        <v>0</v>
      </c>
      <c r="M42" s="6">
        <f t="shared" si="5"/>
        <v>351.99999999999994</v>
      </c>
      <c r="N42" s="7">
        <f t="shared" si="9"/>
        <v>0</v>
      </c>
    </row>
    <row r="43" spans="1:14" ht="14.85" customHeight="1" x14ac:dyDescent="0.25">
      <c r="A43" s="39" t="s">
        <v>205</v>
      </c>
      <c r="B43" s="40">
        <v>3</v>
      </c>
      <c r="C43" s="61" t="s">
        <v>113</v>
      </c>
      <c r="D43" s="61" t="s">
        <v>245</v>
      </c>
      <c r="E43" s="41" t="s">
        <v>90</v>
      </c>
      <c r="F43" s="41" t="s">
        <v>108</v>
      </c>
      <c r="G43" s="42">
        <f t="shared" si="7"/>
        <v>370.90909090909088</v>
      </c>
      <c r="H43" s="43">
        <f t="shared" si="6"/>
        <v>408</v>
      </c>
      <c r="I43" s="42">
        <f t="shared" si="8"/>
        <v>436.36363636363632</v>
      </c>
      <c r="J43" s="43">
        <v>480</v>
      </c>
      <c r="K43" s="57"/>
      <c r="L43" s="38">
        <f t="shared" si="4"/>
        <v>0</v>
      </c>
      <c r="M43" s="6">
        <f t="shared" si="5"/>
        <v>218.18181818181816</v>
      </c>
      <c r="N43" s="7">
        <f t="shared" si="9"/>
        <v>0</v>
      </c>
    </row>
    <row r="44" spans="1:14" ht="14.85" customHeight="1" x14ac:dyDescent="0.25">
      <c r="A44" s="39" t="s">
        <v>226</v>
      </c>
      <c r="B44" s="40">
        <v>3</v>
      </c>
      <c r="C44" s="61" t="s">
        <v>113</v>
      </c>
      <c r="D44" s="61" t="s">
        <v>148</v>
      </c>
      <c r="E44" s="41" t="s">
        <v>56</v>
      </c>
      <c r="F44" s="41" t="s">
        <v>58</v>
      </c>
      <c r="G44" s="42">
        <f t="shared" si="7"/>
        <v>129.19999999999996</v>
      </c>
      <c r="H44" s="43">
        <f t="shared" si="6"/>
        <v>142.11999999999998</v>
      </c>
      <c r="I44" s="42">
        <f t="shared" si="8"/>
        <v>151.99999999999997</v>
      </c>
      <c r="J44" s="43">
        <v>167.2</v>
      </c>
      <c r="K44" s="57"/>
      <c r="L44" s="38">
        <f t="shared" si="4"/>
        <v>0</v>
      </c>
      <c r="M44" s="6">
        <f t="shared" si="5"/>
        <v>75.999999999999986</v>
      </c>
      <c r="N44" s="7">
        <f t="shared" si="9"/>
        <v>0</v>
      </c>
    </row>
    <row r="45" spans="1:14" ht="14.85" customHeight="1" x14ac:dyDescent="0.25">
      <c r="A45" s="39" t="s">
        <v>198</v>
      </c>
      <c r="B45" s="40">
        <v>3</v>
      </c>
      <c r="C45" s="61" t="s">
        <v>113</v>
      </c>
      <c r="D45" s="61" t="s">
        <v>157</v>
      </c>
      <c r="E45" s="41" t="s">
        <v>9</v>
      </c>
      <c r="F45" s="41" t="s">
        <v>11</v>
      </c>
      <c r="G45" s="42">
        <f t="shared" si="7"/>
        <v>129.19999999999996</v>
      </c>
      <c r="H45" s="43">
        <f t="shared" si="6"/>
        <v>142.11999999999998</v>
      </c>
      <c r="I45" s="42">
        <f t="shared" si="8"/>
        <v>151.99999999999997</v>
      </c>
      <c r="J45" s="43">
        <v>167.2</v>
      </c>
      <c r="K45" s="57"/>
      <c r="L45" s="38">
        <f t="shared" si="4"/>
        <v>0</v>
      </c>
      <c r="M45" s="6">
        <f t="shared" si="5"/>
        <v>75.999999999999986</v>
      </c>
      <c r="N45" s="7">
        <f t="shared" si="9"/>
        <v>0</v>
      </c>
    </row>
    <row r="46" spans="1:14" ht="14.85" customHeight="1" x14ac:dyDescent="0.25">
      <c r="A46" s="39" t="s">
        <v>220</v>
      </c>
      <c r="B46" s="40">
        <v>3</v>
      </c>
      <c r="C46" s="59" t="s">
        <v>163</v>
      </c>
      <c r="D46" s="59" t="s">
        <v>262</v>
      </c>
      <c r="E46" s="41" t="s">
        <v>188</v>
      </c>
      <c r="F46" s="41" t="s">
        <v>268</v>
      </c>
      <c r="G46" s="42">
        <f t="shared" si="7"/>
        <v>193.18181818181816</v>
      </c>
      <c r="H46" s="43">
        <f t="shared" si="6"/>
        <v>212.5</v>
      </c>
      <c r="I46" s="42">
        <f t="shared" si="8"/>
        <v>227.27272727272725</v>
      </c>
      <c r="J46" s="43">
        <v>250</v>
      </c>
      <c r="K46" s="57"/>
      <c r="L46" s="38">
        <f t="shared" si="4"/>
        <v>0</v>
      </c>
      <c r="M46" s="6">
        <f t="shared" si="5"/>
        <v>113.63636363636363</v>
      </c>
      <c r="N46" s="7">
        <f t="shared" si="9"/>
        <v>0</v>
      </c>
    </row>
    <row r="47" spans="1:14" ht="14.85" customHeight="1" x14ac:dyDescent="0.25">
      <c r="A47" s="39" t="s">
        <v>264</v>
      </c>
      <c r="B47" s="40">
        <v>3</v>
      </c>
      <c r="C47" s="59" t="s">
        <v>163</v>
      </c>
      <c r="D47" s="59" t="s">
        <v>263</v>
      </c>
      <c r="E47" s="41" t="s">
        <v>265</v>
      </c>
      <c r="F47" s="41" t="s">
        <v>269</v>
      </c>
      <c r="G47" s="42">
        <f t="shared" si="7"/>
        <v>197.04545454545453</v>
      </c>
      <c r="H47" s="43">
        <f t="shared" si="6"/>
        <v>216.75</v>
      </c>
      <c r="I47" s="42">
        <f t="shared" si="8"/>
        <v>231.81818181818181</v>
      </c>
      <c r="J47" s="43">
        <v>255</v>
      </c>
      <c r="K47" s="57"/>
      <c r="L47" s="38">
        <f t="shared" si="4"/>
        <v>0</v>
      </c>
      <c r="M47" s="6">
        <f t="shared" si="5"/>
        <v>115.90909090909091</v>
      </c>
      <c r="N47" s="7">
        <f t="shared" si="9"/>
        <v>0</v>
      </c>
    </row>
    <row r="48" spans="1:14" ht="14.85" customHeight="1" x14ac:dyDescent="0.25">
      <c r="A48" s="39" t="s">
        <v>242</v>
      </c>
      <c r="B48" s="40">
        <v>3</v>
      </c>
      <c r="C48" s="61" t="s">
        <v>113</v>
      </c>
      <c r="D48" s="61" t="s">
        <v>270</v>
      </c>
      <c r="E48" s="41" t="s">
        <v>91</v>
      </c>
      <c r="F48" s="41" t="s">
        <v>109</v>
      </c>
      <c r="G48" s="42">
        <f t="shared" si="7"/>
        <v>204</v>
      </c>
      <c r="H48" s="43">
        <f t="shared" si="6"/>
        <v>224.4</v>
      </c>
      <c r="I48" s="42">
        <f t="shared" si="8"/>
        <v>239.99999999999997</v>
      </c>
      <c r="J48" s="43">
        <v>264</v>
      </c>
      <c r="K48" s="57"/>
      <c r="L48" s="38">
        <f t="shared" si="4"/>
        <v>0</v>
      </c>
      <c r="M48" s="6">
        <f t="shared" si="5"/>
        <v>119.99999999999999</v>
      </c>
      <c r="N48" s="7">
        <f t="shared" si="9"/>
        <v>0</v>
      </c>
    </row>
    <row r="49" spans="1:14" ht="14.85" customHeight="1" x14ac:dyDescent="0.25">
      <c r="A49" s="39" t="s">
        <v>243</v>
      </c>
      <c r="B49" s="40">
        <v>3</v>
      </c>
      <c r="C49" s="61" t="s">
        <v>113</v>
      </c>
      <c r="D49" s="61" t="s">
        <v>271</v>
      </c>
      <c r="E49" s="41" t="s">
        <v>92</v>
      </c>
      <c r="F49" s="41" t="s">
        <v>110</v>
      </c>
      <c r="G49" s="42">
        <f t="shared" si="7"/>
        <v>88.4</v>
      </c>
      <c r="H49" s="43">
        <f t="shared" si="6"/>
        <v>97.240000000000009</v>
      </c>
      <c r="I49" s="42">
        <f t="shared" si="8"/>
        <v>104</v>
      </c>
      <c r="J49" s="43">
        <v>114.4</v>
      </c>
      <c r="K49" s="57"/>
      <c r="L49" s="38">
        <f t="shared" si="4"/>
        <v>0</v>
      </c>
      <c r="M49" s="6">
        <f t="shared" si="5"/>
        <v>52</v>
      </c>
      <c r="N49" s="7">
        <f t="shared" si="9"/>
        <v>0</v>
      </c>
    </row>
    <row r="50" spans="1:14" ht="14.85" customHeight="1" x14ac:dyDescent="0.25">
      <c r="A50" s="39" t="s">
        <v>248</v>
      </c>
      <c r="B50" s="40">
        <v>3</v>
      </c>
      <c r="C50" s="63" t="s">
        <v>126</v>
      </c>
      <c r="D50" s="63" t="s">
        <v>139</v>
      </c>
      <c r="E50" s="41" t="s">
        <v>175</v>
      </c>
      <c r="F50" s="41" t="s">
        <v>255</v>
      </c>
      <c r="G50" s="42">
        <f t="shared" si="7"/>
        <v>238</v>
      </c>
      <c r="H50" s="43">
        <f t="shared" si="6"/>
        <v>261.8</v>
      </c>
      <c r="I50" s="42">
        <f t="shared" si="8"/>
        <v>280</v>
      </c>
      <c r="J50" s="43">
        <v>308</v>
      </c>
      <c r="K50" s="57"/>
      <c r="L50" s="38">
        <f t="shared" si="4"/>
        <v>0</v>
      </c>
      <c r="M50" s="6">
        <f t="shared" si="5"/>
        <v>140</v>
      </c>
      <c r="N50" s="7">
        <f t="shared" si="9"/>
        <v>0</v>
      </c>
    </row>
    <row r="51" spans="1:14" ht="14.85" customHeight="1" x14ac:dyDescent="0.25">
      <c r="A51" s="39" t="s">
        <v>240</v>
      </c>
      <c r="B51" s="40">
        <v>3</v>
      </c>
      <c r="C51" s="63" t="s">
        <v>126</v>
      </c>
      <c r="D51" s="63" t="s">
        <v>196</v>
      </c>
      <c r="E51" s="41" t="s">
        <v>175</v>
      </c>
      <c r="F51" s="41" t="s">
        <v>256</v>
      </c>
      <c r="G51" s="42">
        <f t="shared" si="7"/>
        <v>122.4</v>
      </c>
      <c r="H51" s="43">
        <f t="shared" si="6"/>
        <v>134.64000000000001</v>
      </c>
      <c r="I51" s="42">
        <f t="shared" si="8"/>
        <v>144</v>
      </c>
      <c r="J51" s="43">
        <v>158.4</v>
      </c>
      <c r="K51" s="57"/>
      <c r="L51" s="38">
        <f t="shared" si="4"/>
        <v>0</v>
      </c>
      <c r="M51" s="6">
        <f t="shared" si="5"/>
        <v>72</v>
      </c>
      <c r="N51" s="7">
        <f t="shared" si="9"/>
        <v>0</v>
      </c>
    </row>
    <row r="52" spans="1:14" ht="14.85" customHeight="1" x14ac:dyDescent="0.25">
      <c r="A52" s="39" t="s">
        <v>152</v>
      </c>
      <c r="B52" s="40">
        <v>3</v>
      </c>
      <c r="C52" s="63" t="s">
        <v>126</v>
      </c>
      <c r="D52" s="63" t="s">
        <v>358</v>
      </c>
      <c r="E52" s="41" t="s">
        <v>175</v>
      </c>
      <c r="F52" s="41" t="s">
        <v>257</v>
      </c>
      <c r="G52" s="42">
        <f t="shared" si="7"/>
        <v>102</v>
      </c>
      <c r="H52" s="43">
        <f t="shared" si="6"/>
        <v>112.2</v>
      </c>
      <c r="I52" s="42">
        <f t="shared" si="8"/>
        <v>119.99999999999999</v>
      </c>
      <c r="J52" s="43">
        <v>132</v>
      </c>
      <c r="K52" s="57"/>
      <c r="L52" s="38">
        <f t="shared" si="4"/>
        <v>0</v>
      </c>
      <c r="M52" s="6">
        <f t="shared" si="5"/>
        <v>59.999999999999993</v>
      </c>
      <c r="N52" s="7">
        <f t="shared" si="9"/>
        <v>0</v>
      </c>
    </row>
    <row r="53" spans="1:14" ht="14.85" customHeight="1" x14ac:dyDescent="0.25">
      <c r="A53" s="39" t="s">
        <v>251</v>
      </c>
      <c r="B53" s="40">
        <v>3</v>
      </c>
      <c r="C53" s="63" t="s">
        <v>126</v>
      </c>
      <c r="D53" s="63" t="s">
        <v>158</v>
      </c>
      <c r="E53" s="41" t="s">
        <v>254</v>
      </c>
      <c r="F53" s="41" t="s">
        <v>258</v>
      </c>
      <c r="G53" s="42">
        <f t="shared" si="7"/>
        <v>224.39999999999995</v>
      </c>
      <c r="H53" s="43">
        <f t="shared" si="6"/>
        <v>246.83999999999997</v>
      </c>
      <c r="I53" s="42">
        <f t="shared" si="8"/>
        <v>263.99999999999994</v>
      </c>
      <c r="J53" s="43">
        <v>290.39999999999998</v>
      </c>
      <c r="K53" s="57"/>
      <c r="L53" s="38">
        <f t="shared" si="4"/>
        <v>0</v>
      </c>
      <c r="M53" s="6">
        <f t="shared" si="5"/>
        <v>131.99999999999997</v>
      </c>
      <c r="N53" s="7">
        <f t="shared" si="9"/>
        <v>0</v>
      </c>
    </row>
    <row r="54" spans="1:14" ht="14.85" customHeight="1" x14ac:dyDescent="0.25">
      <c r="A54" s="39" t="s">
        <v>252</v>
      </c>
      <c r="B54" s="40">
        <v>3</v>
      </c>
      <c r="C54" s="63" t="s">
        <v>126</v>
      </c>
      <c r="D54" s="63" t="s">
        <v>159</v>
      </c>
      <c r="E54" s="41" t="s">
        <v>254</v>
      </c>
      <c r="F54" s="41" t="s">
        <v>259</v>
      </c>
      <c r="G54" s="42">
        <f t="shared" si="7"/>
        <v>193.79999999999998</v>
      </c>
      <c r="H54" s="43">
        <f t="shared" si="6"/>
        <v>213.18</v>
      </c>
      <c r="I54" s="42">
        <f t="shared" si="8"/>
        <v>228</v>
      </c>
      <c r="J54" s="43">
        <v>250.8</v>
      </c>
      <c r="K54" s="57"/>
      <c r="L54" s="38">
        <f t="shared" si="4"/>
        <v>0</v>
      </c>
      <c r="M54" s="6">
        <f t="shared" si="5"/>
        <v>114</v>
      </c>
      <c r="N54" s="7">
        <f t="shared" si="9"/>
        <v>0</v>
      </c>
    </row>
    <row r="55" spans="1:14" ht="14.85" customHeight="1" x14ac:dyDescent="0.25">
      <c r="A55" s="39" t="s">
        <v>253</v>
      </c>
      <c r="B55" s="40">
        <v>3</v>
      </c>
      <c r="C55" s="63" t="s">
        <v>126</v>
      </c>
      <c r="D55" s="63" t="s">
        <v>246</v>
      </c>
      <c r="E55" s="41" t="s">
        <v>210</v>
      </c>
      <c r="F55" s="41" t="s">
        <v>260</v>
      </c>
      <c r="G55" s="42">
        <f t="shared" si="7"/>
        <v>210.79999999999998</v>
      </c>
      <c r="H55" s="43">
        <f t="shared" si="6"/>
        <v>231.88</v>
      </c>
      <c r="I55" s="42">
        <f t="shared" si="8"/>
        <v>248</v>
      </c>
      <c r="J55" s="43">
        <v>272.8</v>
      </c>
      <c r="K55" s="57"/>
      <c r="L55" s="38">
        <f t="shared" si="4"/>
        <v>0</v>
      </c>
      <c r="M55" s="6">
        <f t="shared" si="5"/>
        <v>124</v>
      </c>
      <c r="N55" s="7">
        <f t="shared" si="9"/>
        <v>0</v>
      </c>
    </row>
    <row r="56" spans="1:14" ht="14.85" customHeight="1" thickBot="1" x14ac:dyDescent="0.3">
      <c r="A56" s="44" t="s">
        <v>222</v>
      </c>
      <c r="B56" s="45">
        <v>3</v>
      </c>
      <c r="C56" s="64" t="s">
        <v>126</v>
      </c>
      <c r="D56" s="64" t="s">
        <v>247</v>
      </c>
      <c r="E56" s="46" t="s">
        <v>210</v>
      </c>
      <c r="F56" s="46" t="s">
        <v>261</v>
      </c>
      <c r="G56" s="47">
        <f t="shared" si="7"/>
        <v>95.199999999999989</v>
      </c>
      <c r="H56" s="48">
        <f t="shared" si="6"/>
        <v>104.72</v>
      </c>
      <c r="I56" s="47">
        <f t="shared" si="8"/>
        <v>112</v>
      </c>
      <c r="J56" s="48">
        <v>123.2</v>
      </c>
      <c r="K56" s="58"/>
      <c r="L56" s="38">
        <f t="shared" si="4"/>
        <v>0</v>
      </c>
      <c r="M56" s="6">
        <f t="shared" si="5"/>
        <v>56</v>
      </c>
      <c r="N56" s="7">
        <f t="shared" si="9"/>
        <v>0</v>
      </c>
    </row>
    <row r="57" spans="1:14" ht="14.85" customHeight="1" x14ac:dyDescent="0.25">
      <c r="A57" s="33" t="s">
        <v>199</v>
      </c>
      <c r="B57" s="34">
        <v>4</v>
      </c>
      <c r="C57" s="62" t="s">
        <v>126</v>
      </c>
      <c r="D57" s="62" t="s">
        <v>139</v>
      </c>
      <c r="E57" s="35" t="s">
        <v>272</v>
      </c>
      <c r="F57" s="35" t="s">
        <v>274</v>
      </c>
      <c r="G57" s="36">
        <f t="shared" si="7"/>
        <v>244.8</v>
      </c>
      <c r="H57" s="37">
        <f t="shared" si="6"/>
        <v>269.28000000000003</v>
      </c>
      <c r="I57" s="36">
        <f t="shared" si="8"/>
        <v>288</v>
      </c>
      <c r="J57" s="37">
        <v>316.8</v>
      </c>
      <c r="K57" s="56"/>
      <c r="L57" s="38">
        <f t="shared" si="4"/>
        <v>0</v>
      </c>
      <c r="M57" s="6">
        <f t="shared" si="5"/>
        <v>144</v>
      </c>
      <c r="N57" s="7">
        <f t="shared" si="9"/>
        <v>0</v>
      </c>
    </row>
    <row r="58" spans="1:14" ht="14.85" customHeight="1" x14ac:dyDescent="0.25">
      <c r="A58" s="39" t="s">
        <v>130</v>
      </c>
      <c r="B58" s="40">
        <v>4</v>
      </c>
      <c r="C58" s="63" t="s">
        <v>126</v>
      </c>
      <c r="D58" s="63" t="s">
        <v>196</v>
      </c>
      <c r="E58" s="41" t="s">
        <v>272</v>
      </c>
      <c r="F58" s="41" t="s">
        <v>275</v>
      </c>
      <c r="G58" s="42">
        <f t="shared" si="7"/>
        <v>122.4</v>
      </c>
      <c r="H58" s="43">
        <f t="shared" si="6"/>
        <v>134.64000000000001</v>
      </c>
      <c r="I58" s="42">
        <f t="shared" si="8"/>
        <v>144</v>
      </c>
      <c r="J58" s="43">
        <v>158.4</v>
      </c>
      <c r="K58" s="57"/>
      <c r="L58" s="38">
        <f t="shared" si="4"/>
        <v>0</v>
      </c>
      <c r="M58" s="6">
        <f t="shared" si="5"/>
        <v>72</v>
      </c>
      <c r="N58" s="7">
        <f t="shared" si="9"/>
        <v>0</v>
      </c>
    </row>
    <row r="59" spans="1:14" ht="14.85" customHeight="1" x14ac:dyDescent="0.25">
      <c r="A59" s="39" t="s">
        <v>282</v>
      </c>
      <c r="B59" s="40">
        <v>4</v>
      </c>
      <c r="C59" s="63" t="s">
        <v>126</v>
      </c>
      <c r="D59" s="63" t="s">
        <v>358</v>
      </c>
      <c r="E59" s="41" t="s">
        <v>272</v>
      </c>
      <c r="F59" s="41" t="s">
        <v>276</v>
      </c>
      <c r="G59" s="42">
        <f t="shared" si="7"/>
        <v>149.6</v>
      </c>
      <c r="H59" s="43">
        <f t="shared" si="6"/>
        <v>164.56</v>
      </c>
      <c r="I59" s="42">
        <f t="shared" si="8"/>
        <v>175.99999999999997</v>
      </c>
      <c r="J59" s="43">
        <v>193.6</v>
      </c>
      <c r="K59" s="57"/>
      <c r="L59" s="38">
        <f t="shared" si="4"/>
        <v>0</v>
      </c>
      <c r="M59" s="6">
        <f t="shared" si="5"/>
        <v>87.999999999999986</v>
      </c>
      <c r="N59" s="7">
        <f t="shared" si="9"/>
        <v>0</v>
      </c>
    </row>
    <row r="60" spans="1:14" ht="14.85" customHeight="1" x14ac:dyDescent="0.25">
      <c r="A60" s="39" t="s">
        <v>134</v>
      </c>
      <c r="B60" s="40">
        <v>4</v>
      </c>
      <c r="C60" s="63" t="s">
        <v>126</v>
      </c>
      <c r="D60" s="63" t="s">
        <v>158</v>
      </c>
      <c r="E60" s="41" t="s">
        <v>254</v>
      </c>
      <c r="F60" s="41" t="s">
        <v>277</v>
      </c>
      <c r="G60" s="42">
        <f t="shared" si="7"/>
        <v>204</v>
      </c>
      <c r="H60" s="43">
        <f t="shared" si="6"/>
        <v>224.4</v>
      </c>
      <c r="I60" s="42">
        <f t="shared" si="8"/>
        <v>239.99999999999997</v>
      </c>
      <c r="J60" s="43">
        <v>264</v>
      </c>
      <c r="K60" s="57"/>
      <c r="L60" s="38">
        <f t="shared" si="4"/>
        <v>0</v>
      </c>
      <c r="M60" s="6">
        <f t="shared" si="5"/>
        <v>119.99999999999999</v>
      </c>
      <c r="N60" s="7">
        <f t="shared" si="9"/>
        <v>0</v>
      </c>
    </row>
    <row r="61" spans="1:14" ht="14.85" customHeight="1" x14ac:dyDescent="0.25">
      <c r="A61" s="39" t="s">
        <v>206</v>
      </c>
      <c r="B61" s="40">
        <v>4</v>
      </c>
      <c r="C61" s="63" t="s">
        <v>126</v>
      </c>
      <c r="D61" s="63" t="s">
        <v>159</v>
      </c>
      <c r="E61" s="41" t="s">
        <v>254</v>
      </c>
      <c r="F61" s="41" t="s">
        <v>278</v>
      </c>
      <c r="G61" s="42">
        <f t="shared" si="7"/>
        <v>193.79999999999998</v>
      </c>
      <c r="H61" s="43">
        <f t="shared" si="6"/>
        <v>213.18</v>
      </c>
      <c r="I61" s="42">
        <f t="shared" si="8"/>
        <v>228</v>
      </c>
      <c r="J61" s="43">
        <v>250.8</v>
      </c>
      <c r="K61" s="57"/>
      <c r="L61" s="38">
        <f t="shared" si="4"/>
        <v>0</v>
      </c>
      <c r="M61" s="6">
        <f t="shared" si="5"/>
        <v>114</v>
      </c>
      <c r="N61" s="7">
        <f t="shared" si="9"/>
        <v>0</v>
      </c>
    </row>
    <row r="62" spans="1:14" ht="14.85" customHeight="1" x14ac:dyDescent="0.25">
      <c r="A62" s="39" t="s">
        <v>281</v>
      </c>
      <c r="B62" s="40">
        <v>4</v>
      </c>
      <c r="C62" s="63" t="s">
        <v>126</v>
      </c>
      <c r="D62" s="63" t="s">
        <v>246</v>
      </c>
      <c r="E62" s="41" t="s">
        <v>273</v>
      </c>
      <c r="F62" s="41" t="s">
        <v>279</v>
      </c>
      <c r="G62" s="42">
        <f t="shared" si="7"/>
        <v>173.4</v>
      </c>
      <c r="H62" s="43">
        <f t="shared" ref="H62:H93" si="10">J62*0.85</f>
        <v>190.74</v>
      </c>
      <c r="I62" s="42">
        <f t="shared" si="8"/>
        <v>204</v>
      </c>
      <c r="J62" s="43">
        <v>224.4</v>
      </c>
      <c r="K62" s="57"/>
      <c r="L62" s="38">
        <f t="shared" si="4"/>
        <v>0</v>
      </c>
      <c r="M62" s="6">
        <f t="shared" si="5"/>
        <v>102</v>
      </c>
      <c r="N62" s="7">
        <f t="shared" si="9"/>
        <v>0</v>
      </c>
    </row>
    <row r="63" spans="1:14" ht="14.85" customHeight="1" x14ac:dyDescent="0.25">
      <c r="A63" s="39" t="s">
        <v>249</v>
      </c>
      <c r="B63" s="40">
        <v>4</v>
      </c>
      <c r="C63" s="63" t="s">
        <v>126</v>
      </c>
      <c r="D63" s="63" t="s">
        <v>247</v>
      </c>
      <c r="E63" s="41" t="s">
        <v>273</v>
      </c>
      <c r="F63" s="41" t="s">
        <v>280</v>
      </c>
      <c r="G63" s="42">
        <f t="shared" si="7"/>
        <v>108.8</v>
      </c>
      <c r="H63" s="43">
        <f t="shared" si="10"/>
        <v>119.68</v>
      </c>
      <c r="I63" s="42">
        <f t="shared" si="8"/>
        <v>128</v>
      </c>
      <c r="J63" s="43">
        <v>140.80000000000001</v>
      </c>
      <c r="K63" s="57"/>
      <c r="L63" s="38">
        <f t="shared" si="4"/>
        <v>0</v>
      </c>
      <c r="M63" s="6">
        <f t="shared" si="5"/>
        <v>64</v>
      </c>
      <c r="N63" s="7">
        <f t="shared" si="9"/>
        <v>0</v>
      </c>
    </row>
    <row r="64" spans="1:14" ht="14.85" customHeight="1" x14ac:dyDescent="0.25">
      <c r="A64" s="39" t="s">
        <v>223</v>
      </c>
      <c r="B64" s="40">
        <v>4</v>
      </c>
      <c r="C64" s="61" t="s">
        <v>113</v>
      </c>
      <c r="D64" s="61" t="s">
        <v>148</v>
      </c>
      <c r="E64" s="41" t="s">
        <v>286</v>
      </c>
      <c r="F64" s="41" t="s">
        <v>287</v>
      </c>
      <c r="G64" s="42">
        <f t="shared" si="7"/>
        <v>163.19999999999996</v>
      </c>
      <c r="H64" s="43">
        <f t="shared" si="10"/>
        <v>179.51999999999998</v>
      </c>
      <c r="I64" s="42">
        <f t="shared" si="8"/>
        <v>191.99999999999997</v>
      </c>
      <c r="J64" s="43">
        <v>211.2</v>
      </c>
      <c r="K64" s="57"/>
      <c r="L64" s="38">
        <f t="shared" si="4"/>
        <v>0</v>
      </c>
      <c r="M64" s="6">
        <f t="shared" si="5"/>
        <v>95.999999999999986</v>
      </c>
      <c r="N64" s="7">
        <f t="shared" si="9"/>
        <v>0</v>
      </c>
    </row>
    <row r="65" spans="1:14" ht="14.85" customHeight="1" x14ac:dyDescent="0.25">
      <c r="A65" s="39" t="s">
        <v>284</v>
      </c>
      <c r="B65" s="40">
        <v>4</v>
      </c>
      <c r="C65" s="61" t="s">
        <v>113</v>
      </c>
      <c r="D65" s="61" t="s">
        <v>157</v>
      </c>
      <c r="E65" s="41" t="s">
        <v>49</v>
      </c>
      <c r="F65" s="41" t="s">
        <v>59</v>
      </c>
      <c r="G65" s="42">
        <f t="shared" si="7"/>
        <v>183.59999999999997</v>
      </c>
      <c r="H65" s="43">
        <f t="shared" si="10"/>
        <v>201.95999999999998</v>
      </c>
      <c r="I65" s="42">
        <f t="shared" si="8"/>
        <v>215.99999999999997</v>
      </c>
      <c r="J65" s="43">
        <v>237.6</v>
      </c>
      <c r="K65" s="57"/>
      <c r="L65" s="38">
        <f t="shared" si="4"/>
        <v>0</v>
      </c>
      <c r="M65" s="6">
        <f t="shared" si="5"/>
        <v>107.99999999999999</v>
      </c>
      <c r="N65" s="7">
        <f t="shared" si="9"/>
        <v>0</v>
      </c>
    </row>
    <row r="66" spans="1:14" ht="14.85" customHeight="1" x14ac:dyDescent="0.25">
      <c r="A66" s="39" t="s">
        <v>283</v>
      </c>
      <c r="B66" s="40">
        <v>4</v>
      </c>
      <c r="C66" s="59" t="s">
        <v>163</v>
      </c>
      <c r="D66" s="59" t="s">
        <v>262</v>
      </c>
      <c r="E66" s="41" t="s">
        <v>188</v>
      </c>
      <c r="F66" s="41" t="s">
        <v>266</v>
      </c>
      <c r="G66" s="42">
        <f t="shared" si="7"/>
        <v>193.18181818181816</v>
      </c>
      <c r="H66" s="43">
        <f t="shared" si="10"/>
        <v>212.5</v>
      </c>
      <c r="I66" s="42">
        <f t="shared" si="8"/>
        <v>227.27272727272725</v>
      </c>
      <c r="J66" s="43">
        <v>250</v>
      </c>
      <c r="K66" s="57"/>
      <c r="L66" s="38">
        <f t="shared" si="4"/>
        <v>0</v>
      </c>
      <c r="M66" s="6">
        <f t="shared" si="5"/>
        <v>113.63636363636363</v>
      </c>
      <c r="N66" s="7">
        <f t="shared" si="9"/>
        <v>0</v>
      </c>
    </row>
    <row r="67" spans="1:14" ht="14.85" customHeight="1" thickBot="1" x14ac:dyDescent="0.3">
      <c r="A67" s="44" t="s">
        <v>153</v>
      </c>
      <c r="B67" s="45">
        <v>4</v>
      </c>
      <c r="C67" s="65" t="s">
        <v>163</v>
      </c>
      <c r="D67" s="65" t="s">
        <v>263</v>
      </c>
      <c r="E67" s="46" t="s">
        <v>265</v>
      </c>
      <c r="F67" s="46" t="s">
        <v>267</v>
      </c>
      <c r="G67" s="47">
        <f t="shared" si="7"/>
        <v>197.04545454545453</v>
      </c>
      <c r="H67" s="48">
        <f t="shared" si="10"/>
        <v>216.75</v>
      </c>
      <c r="I67" s="47">
        <f t="shared" si="8"/>
        <v>231.81818181818181</v>
      </c>
      <c r="J67" s="48">
        <v>255</v>
      </c>
      <c r="K67" s="58"/>
      <c r="L67" s="38">
        <f t="shared" si="4"/>
        <v>0</v>
      </c>
      <c r="M67" s="6">
        <f t="shared" si="5"/>
        <v>115.90909090909091</v>
      </c>
      <c r="N67" s="7">
        <f t="shared" si="9"/>
        <v>0</v>
      </c>
    </row>
    <row r="68" spans="1:14" ht="14.85" customHeight="1" x14ac:dyDescent="0.25">
      <c r="A68" s="33" t="s">
        <v>301</v>
      </c>
      <c r="B68" s="34">
        <v>5</v>
      </c>
      <c r="C68" s="60" t="s">
        <v>113</v>
      </c>
      <c r="D68" s="60" t="s">
        <v>139</v>
      </c>
      <c r="E68" s="35" t="s">
        <v>35</v>
      </c>
      <c r="F68" s="35" t="s">
        <v>45</v>
      </c>
      <c r="G68" s="36">
        <f t="shared" si="7"/>
        <v>346.8</v>
      </c>
      <c r="H68" s="37">
        <f t="shared" si="10"/>
        <v>381.48</v>
      </c>
      <c r="I68" s="36">
        <f t="shared" si="8"/>
        <v>408</v>
      </c>
      <c r="J68" s="37">
        <v>448.8</v>
      </c>
      <c r="K68" s="56"/>
      <c r="L68" s="38">
        <f t="shared" si="4"/>
        <v>0</v>
      </c>
      <c r="M68" s="6">
        <f t="shared" si="5"/>
        <v>204</v>
      </c>
      <c r="N68" s="7">
        <f t="shared" si="9"/>
        <v>0</v>
      </c>
    </row>
    <row r="69" spans="1:14" ht="14.85" customHeight="1" x14ac:dyDescent="0.25">
      <c r="A69" s="39" t="s">
        <v>302</v>
      </c>
      <c r="B69" s="40">
        <v>5</v>
      </c>
      <c r="C69" s="61" t="s">
        <v>113</v>
      </c>
      <c r="D69" s="61" t="s">
        <v>196</v>
      </c>
      <c r="E69" s="41" t="s">
        <v>36</v>
      </c>
      <c r="F69" s="41" t="s">
        <v>46</v>
      </c>
      <c r="G69" s="42">
        <f t="shared" si="7"/>
        <v>231.2</v>
      </c>
      <c r="H69" s="43">
        <f t="shared" si="10"/>
        <v>254.32</v>
      </c>
      <c r="I69" s="42">
        <f t="shared" si="8"/>
        <v>271.99999999999994</v>
      </c>
      <c r="J69" s="43">
        <v>299.2</v>
      </c>
      <c r="K69" s="57"/>
      <c r="L69" s="38">
        <f t="shared" si="4"/>
        <v>0</v>
      </c>
      <c r="M69" s="6">
        <f t="shared" si="5"/>
        <v>135.99999999999997</v>
      </c>
      <c r="N69" s="7">
        <f t="shared" si="9"/>
        <v>0</v>
      </c>
    </row>
    <row r="70" spans="1:14" ht="14.85" customHeight="1" x14ac:dyDescent="0.25">
      <c r="A70" s="39" t="s">
        <v>303</v>
      </c>
      <c r="B70" s="40">
        <v>5</v>
      </c>
      <c r="C70" s="61" t="s">
        <v>113</v>
      </c>
      <c r="D70" s="61" t="s">
        <v>358</v>
      </c>
      <c r="E70" s="41" t="s">
        <v>37</v>
      </c>
      <c r="F70" s="41" t="s">
        <v>47</v>
      </c>
      <c r="G70" s="42">
        <f t="shared" si="7"/>
        <v>238</v>
      </c>
      <c r="H70" s="43">
        <f t="shared" si="10"/>
        <v>261.8</v>
      </c>
      <c r="I70" s="42">
        <f t="shared" si="8"/>
        <v>280</v>
      </c>
      <c r="J70" s="43">
        <v>308</v>
      </c>
      <c r="K70" s="57"/>
      <c r="L70" s="38">
        <f t="shared" si="4"/>
        <v>0</v>
      </c>
      <c r="M70" s="6">
        <f t="shared" si="5"/>
        <v>140</v>
      </c>
      <c r="N70" s="7">
        <f t="shared" si="9"/>
        <v>0</v>
      </c>
    </row>
    <row r="71" spans="1:14" ht="14.85" customHeight="1" x14ac:dyDescent="0.25">
      <c r="A71" s="39" t="s">
        <v>299</v>
      </c>
      <c r="B71" s="40">
        <v>5</v>
      </c>
      <c r="C71" s="61" t="s">
        <v>113</v>
      </c>
      <c r="D71" s="61" t="s">
        <v>86</v>
      </c>
      <c r="E71" s="41" t="s">
        <v>33</v>
      </c>
      <c r="F71" s="41" t="s">
        <v>34</v>
      </c>
      <c r="G71" s="42">
        <f t="shared" si="7"/>
        <v>394.39999999999992</v>
      </c>
      <c r="H71" s="43">
        <f t="shared" si="10"/>
        <v>433.84</v>
      </c>
      <c r="I71" s="42">
        <f t="shared" si="8"/>
        <v>463.99999999999994</v>
      </c>
      <c r="J71" s="43">
        <v>510.4</v>
      </c>
      <c r="K71" s="57"/>
      <c r="L71" s="38">
        <f t="shared" si="4"/>
        <v>0</v>
      </c>
      <c r="M71" s="6">
        <f t="shared" si="5"/>
        <v>231.99999999999997</v>
      </c>
      <c r="N71" s="7">
        <f t="shared" si="9"/>
        <v>0</v>
      </c>
    </row>
    <row r="72" spans="1:14" ht="14.85" customHeight="1" x14ac:dyDescent="0.25">
      <c r="A72" s="39" t="s">
        <v>241</v>
      </c>
      <c r="B72" s="40">
        <v>5</v>
      </c>
      <c r="C72" s="61" t="s">
        <v>113</v>
      </c>
      <c r="D72" s="61" t="s">
        <v>316</v>
      </c>
      <c r="E72" s="41" t="s">
        <v>74</v>
      </c>
      <c r="F72" s="41" t="s">
        <v>99</v>
      </c>
      <c r="G72" s="42">
        <f t="shared" si="7"/>
        <v>312.79999999999995</v>
      </c>
      <c r="H72" s="43">
        <f t="shared" si="10"/>
        <v>344.08</v>
      </c>
      <c r="I72" s="42">
        <f t="shared" si="8"/>
        <v>368</v>
      </c>
      <c r="J72" s="43">
        <v>404.8</v>
      </c>
      <c r="K72" s="57"/>
      <c r="L72" s="38">
        <f t="shared" si="4"/>
        <v>0</v>
      </c>
      <c r="M72" s="6">
        <f t="shared" si="5"/>
        <v>184</v>
      </c>
      <c r="N72" s="7">
        <f t="shared" si="9"/>
        <v>0</v>
      </c>
    </row>
    <row r="73" spans="1:14" ht="14.85" customHeight="1" x14ac:dyDescent="0.25">
      <c r="A73" s="39" t="s">
        <v>143</v>
      </c>
      <c r="B73" s="40">
        <v>5</v>
      </c>
      <c r="C73" s="61" t="s">
        <v>113</v>
      </c>
      <c r="D73" s="61" t="s">
        <v>315</v>
      </c>
      <c r="E73" s="41" t="s">
        <v>98</v>
      </c>
      <c r="F73" s="41" t="s">
        <v>100</v>
      </c>
      <c r="G73" s="42">
        <f t="shared" ref="G73:G104" si="11">H73/1.1</f>
        <v>271.99999999999994</v>
      </c>
      <c r="H73" s="43">
        <f t="shared" si="10"/>
        <v>299.2</v>
      </c>
      <c r="I73" s="42">
        <f t="shared" ref="I73:I104" si="12">J73/1.1</f>
        <v>320</v>
      </c>
      <c r="J73" s="43">
        <v>352</v>
      </c>
      <c r="K73" s="57"/>
      <c r="L73" s="38">
        <f t="shared" si="4"/>
        <v>0</v>
      </c>
      <c r="M73" s="6">
        <f t="shared" si="5"/>
        <v>160</v>
      </c>
      <c r="N73" s="7">
        <f t="shared" ref="N73:N76" si="13">M73*0.0026*K73</f>
        <v>0</v>
      </c>
    </row>
    <row r="74" spans="1:14" ht="14.85" customHeight="1" x14ac:dyDescent="0.25">
      <c r="A74" s="39" t="s">
        <v>304</v>
      </c>
      <c r="B74" s="40">
        <v>5</v>
      </c>
      <c r="C74" s="61" t="s">
        <v>113</v>
      </c>
      <c r="D74" s="61" t="s">
        <v>314</v>
      </c>
      <c r="E74" s="41" t="s">
        <v>38</v>
      </c>
      <c r="F74" s="41" t="s">
        <v>48</v>
      </c>
      <c r="G74" s="42">
        <f t="shared" si="11"/>
        <v>258.39999999999992</v>
      </c>
      <c r="H74" s="43">
        <f t="shared" si="10"/>
        <v>284.23999999999995</v>
      </c>
      <c r="I74" s="42">
        <f t="shared" si="12"/>
        <v>303.99999999999994</v>
      </c>
      <c r="J74" s="43">
        <v>334.4</v>
      </c>
      <c r="K74" s="57"/>
      <c r="L74" s="38">
        <f t="shared" ref="L74:L137" si="14">K74*H74</f>
        <v>0</v>
      </c>
      <c r="M74" s="6">
        <f>J74/2.2</f>
        <v>151.99999999999997</v>
      </c>
      <c r="N74" s="7">
        <f t="shared" si="13"/>
        <v>0</v>
      </c>
    </row>
    <row r="75" spans="1:14" ht="14.85" customHeight="1" x14ac:dyDescent="0.25">
      <c r="A75" s="39" t="s">
        <v>224</v>
      </c>
      <c r="B75" s="40">
        <v>5</v>
      </c>
      <c r="C75" s="61" t="s">
        <v>113</v>
      </c>
      <c r="D75" s="61" t="s">
        <v>313</v>
      </c>
      <c r="E75" s="41" t="s">
        <v>13</v>
      </c>
      <c r="F75" s="41" t="s">
        <v>14</v>
      </c>
      <c r="G75" s="42">
        <f t="shared" si="11"/>
        <v>285.60000000000002</v>
      </c>
      <c r="H75" s="43">
        <f t="shared" si="10"/>
        <v>314.16000000000003</v>
      </c>
      <c r="I75" s="42">
        <f t="shared" si="12"/>
        <v>336</v>
      </c>
      <c r="J75" s="43">
        <v>369.6</v>
      </c>
      <c r="K75" s="57"/>
      <c r="L75" s="38">
        <f t="shared" si="14"/>
        <v>0</v>
      </c>
      <c r="M75" s="6">
        <f>J75/2.2</f>
        <v>168</v>
      </c>
      <c r="N75" s="7">
        <f t="shared" si="13"/>
        <v>0</v>
      </c>
    </row>
    <row r="76" spans="1:14" ht="14.85" customHeight="1" x14ac:dyDescent="0.25">
      <c r="A76" s="39" t="s">
        <v>200</v>
      </c>
      <c r="B76" s="40">
        <v>5</v>
      </c>
      <c r="C76" s="61" t="s">
        <v>113</v>
      </c>
      <c r="D76" s="61" t="s">
        <v>312</v>
      </c>
      <c r="E76" s="41" t="s">
        <v>39</v>
      </c>
      <c r="F76" s="41" t="s">
        <v>40</v>
      </c>
      <c r="G76" s="42">
        <f t="shared" si="11"/>
        <v>217.6</v>
      </c>
      <c r="H76" s="43">
        <f t="shared" si="10"/>
        <v>239.36</v>
      </c>
      <c r="I76" s="42">
        <f t="shared" si="12"/>
        <v>256</v>
      </c>
      <c r="J76" s="43">
        <v>281.60000000000002</v>
      </c>
      <c r="K76" s="57"/>
      <c r="L76" s="38">
        <f t="shared" si="14"/>
        <v>0</v>
      </c>
      <c r="M76" s="6">
        <f>J76/2.2</f>
        <v>128</v>
      </c>
      <c r="N76" s="7">
        <f t="shared" si="13"/>
        <v>0</v>
      </c>
    </row>
    <row r="77" spans="1:14" ht="14.85" customHeight="1" x14ac:dyDescent="0.25">
      <c r="A77" s="39" t="s">
        <v>131</v>
      </c>
      <c r="B77" s="40">
        <v>5</v>
      </c>
      <c r="C77" s="61" t="s">
        <v>113</v>
      </c>
      <c r="D77" s="61" t="s">
        <v>311</v>
      </c>
      <c r="E77" s="41" t="s">
        <v>39</v>
      </c>
      <c r="F77" s="41" t="s">
        <v>51</v>
      </c>
      <c r="G77" s="42">
        <f t="shared" si="11"/>
        <v>495.31818181818181</v>
      </c>
      <c r="H77" s="43">
        <f t="shared" si="10"/>
        <v>544.85</v>
      </c>
      <c r="I77" s="42">
        <f t="shared" si="12"/>
        <v>582.72727272727263</v>
      </c>
      <c r="J77" s="43">
        <v>641</v>
      </c>
      <c r="K77" s="57"/>
      <c r="L77" s="38">
        <f t="shared" si="14"/>
        <v>0</v>
      </c>
      <c r="M77" s="6"/>
      <c r="N77" s="7">
        <f>K77*0.8</f>
        <v>0</v>
      </c>
    </row>
    <row r="78" spans="1:14" ht="14.85" customHeight="1" x14ac:dyDescent="0.25">
      <c r="A78" s="39" t="s">
        <v>227</v>
      </c>
      <c r="B78" s="40">
        <v>5</v>
      </c>
      <c r="C78" s="61" t="s">
        <v>113</v>
      </c>
      <c r="D78" s="61" t="s">
        <v>148</v>
      </c>
      <c r="E78" s="41" t="s">
        <v>101</v>
      </c>
      <c r="F78" s="41" t="s">
        <v>102</v>
      </c>
      <c r="G78" s="42">
        <f t="shared" si="11"/>
        <v>278.8</v>
      </c>
      <c r="H78" s="43">
        <f t="shared" si="10"/>
        <v>306.68</v>
      </c>
      <c r="I78" s="42">
        <f t="shared" si="12"/>
        <v>328</v>
      </c>
      <c r="J78" s="43">
        <v>360.8</v>
      </c>
      <c r="K78" s="57"/>
      <c r="L78" s="38">
        <f t="shared" si="14"/>
        <v>0</v>
      </c>
      <c r="M78" s="6">
        <f t="shared" ref="M78:M97" si="15">J78/2.2</f>
        <v>164</v>
      </c>
      <c r="N78" s="7">
        <f t="shared" ref="N78:N97" si="16">M78*0.0026*K78</f>
        <v>0</v>
      </c>
    </row>
    <row r="79" spans="1:14" ht="14.85" customHeight="1" x14ac:dyDescent="0.25">
      <c r="A79" s="39" t="s">
        <v>305</v>
      </c>
      <c r="B79" s="40">
        <v>5</v>
      </c>
      <c r="C79" s="61" t="s">
        <v>113</v>
      </c>
      <c r="D79" s="61" t="s">
        <v>157</v>
      </c>
      <c r="E79" s="41" t="s">
        <v>49</v>
      </c>
      <c r="F79" s="41" t="s">
        <v>50</v>
      </c>
      <c r="G79" s="42">
        <f t="shared" si="11"/>
        <v>278.8</v>
      </c>
      <c r="H79" s="43">
        <f t="shared" si="10"/>
        <v>306.68</v>
      </c>
      <c r="I79" s="42">
        <f t="shared" si="12"/>
        <v>328</v>
      </c>
      <c r="J79" s="43">
        <v>360.8</v>
      </c>
      <c r="K79" s="57"/>
      <c r="L79" s="38">
        <f t="shared" si="14"/>
        <v>0</v>
      </c>
      <c r="M79" s="6">
        <f t="shared" si="15"/>
        <v>164</v>
      </c>
      <c r="N79" s="7">
        <f t="shared" si="16"/>
        <v>0</v>
      </c>
    </row>
    <row r="80" spans="1:14" ht="14.85" customHeight="1" x14ac:dyDescent="0.25">
      <c r="A80" s="39" t="s">
        <v>135</v>
      </c>
      <c r="B80" s="40">
        <v>5</v>
      </c>
      <c r="C80" s="63" t="s">
        <v>126</v>
      </c>
      <c r="D80" s="63" t="s">
        <v>290</v>
      </c>
      <c r="E80" s="41" t="s">
        <v>179</v>
      </c>
      <c r="F80" s="41" t="s">
        <v>320</v>
      </c>
      <c r="G80" s="42">
        <f t="shared" si="11"/>
        <v>197.19999999999996</v>
      </c>
      <c r="H80" s="43">
        <f t="shared" si="10"/>
        <v>216.92</v>
      </c>
      <c r="I80" s="42">
        <f t="shared" si="12"/>
        <v>231.99999999999997</v>
      </c>
      <c r="J80" s="43">
        <v>255.2</v>
      </c>
      <c r="K80" s="57"/>
      <c r="L80" s="38">
        <f t="shared" si="14"/>
        <v>0</v>
      </c>
      <c r="M80" s="6">
        <f t="shared" si="15"/>
        <v>115.99999999999999</v>
      </c>
      <c r="N80" s="7">
        <f t="shared" si="16"/>
        <v>0</v>
      </c>
    </row>
    <row r="81" spans="1:14" ht="14.85" customHeight="1" x14ac:dyDescent="0.25">
      <c r="A81" s="39" t="s">
        <v>207</v>
      </c>
      <c r="B81" s="40">
        <v>5</v>
      </c>
      <c r="C81" s="63" t="s">
        <v>126</v>
      </c>
      <c r="D81" s="63" t="s">
        <v>291</v>
      </c>
      <c r="E81" s="41" t="s">
        <v>179</v>
      </c>
      <c r="F81" s="41" t="s">
        <v>321</v>
      </c>
      <c r="G81" s="42">
        <f t="shared" si="11"/>
        <v>102</v>
      </c>
      <c r="H81" s="43">
        <f t="shared" si="10"/>
        <v>112.2</v>
      </c>
      <c r="I81" s="42">
        <f t="shared" si="12"/>
        <v>119.99999999999999</v>
      </c>
      <c r="J81" s="43">
        <v>132</v>
      </c>
      <c r="K81" s="57"/>
      <c r="L81" s="38">
        <f t="shared" si="14"/>
        <v>0</v>
      </c>
      <c r="M81" s="6">
        <f t="shared" si="15"/>
        <v>59.999999999999993</v>
      </c>
      <c r="N81" s="7">
        <f t="shared" si="16"/>
        <v>0</v>
      </c>
    </row>
    <row r="82" spans="1:14" ht="14.85" customHeight="1" x14ac:dyDescent="0.25">
      <c r="A82" s="39" t="s">
        <v>250</v>
      </c>
      <c r="B82" s="40">
        <v>5</v>
      </c>
      <c r="C82" s="63" t="s">
        <v>126</v>
      </c>
      <c r="D82" s="63" t="s">
        <v>292</v>
      </c>
      <c r="E82" s="41" t="s">
        <v>179</v>
      </c>
      <c r="F82" s="41" t="s">
        <v>322</v>
      </c>
      <c r="G82" s="42">
        <f t="shared" si="11"/>
        <v>210.79999999999998</v>
      </c>
      <c r="H82" s="43">
        <f t="shared" si="10"/>
        <v>231.88</v>
      </c>
      <c r="I82" s="42">
        <f t="shared" si="12"/>
        <v>248</v>
      </c>
      <c r="J82" s="43">
        <v>272.8</v>
      </c>
      <c r="K82" s="57"/>
      <c r="L82" s="38">
        <f t="shared" si="14"/>
        <v>0</v>
      </c>
      <c r="M82" s="6">
        <f t="shared" si="15"/>
        <v>124</v>
      </c>
      <c r="N82" s="7">
        <f t="shared" si="16"/>
        <v>0</v>
      </c>
    </row>
    <row r="83" spans="1:14" ht="14.85" customHeight="1" x14ac:dyDescent="0.25">
      <c r="A83" s="39" t="s">
        <v>297</v>
      </c>
      <c r="B83" s="40">
        <v>5</v>
      </c>
      <c r="C83" s="63" t="s">
        <v>126</v>
      </c>
      <c r="D83" s="63" t="s">
        <v>293</v>
      </c>
      <c r="E83" s="41" t="s">
        <v>179</v>
      </c>
      <c r="F83" s="41" t="s">
        <v>323</v>
      </c>
      <c r="G83" s="42">
        <f t="shared" si="11"/>
        <v>115.6</v>
      </c>
      <c r="H83" s="43">
        <f t="shared" si="10"/>
        <v>127.16</v>
      </c>
      <c r="I83" s="42">
        <f t="shared" si="12"/>
        <v>135.99999999999997</v>
      </c>
      <c r="J83" s="43">
        <v>149.6</v>
      </c>
      <c r="K83" s="57"/>
      <c r="L83" s="38">
        <f t="shared" si="14"/>
        <v>0</v>
      </c>
      <c r="M83" s="6">
        <f t="shared" si="15"/>
        <v>67.999999999999986</v>
      </c>
      <c r="N83" s="7">
        <f t="shared" si="16"/>
        <v>0</v>
      </c>
    </row>
    <row r="84" spans="1:14" ht="14.85" customHeight="1" x14ac:dyDescent="0.25">
      <c r="A84" s="39" t="s">
        <v>154</v>
      </c>
      <c r="B84" s="40">
        <v>5</v>
      </c>
      <c r="C84" s="59" t="s">
        <v>163</v>
      </c>
      <c r="D84" s="59" t="s">
        <v>294</v>
      </c>
      <c r="E84" s="41" t="s">
        <v>317</v>
      </c>
      <c r="F84" s="41" t="s">
        <v>318</v>
      </c>
      <c r="G84" s="42">
        <f t="shared" si="11"/>
        <v>193.18181818181816</v>
      </c>
      <c r="H84" s="43">
        <f t="shared" si="10"/>
        <v>212.5</v>
      </c>
      <c r="I84" s="42">
        <f t="shared" si="12"/>
        <v>227.27272727272725</v>
      </c>
      <c r="J84" s="43">
        <v>250</v>
      </c>
      <c r="K84" s="57"/>
      <c r="L84" s="38">
        <f t="shared" si="14"/>
        <v>0</v>
      </c>
      <c r="M84" s="6">
        <f t="shared" si="15"/>
        <v>113.63636363636363</v>
      </c>
      <c r="N84" s="7">
        <f t="shared" si="16"/>
        <v>0</v>
      </c>
    </row>
    <row r="85" spans="1:14" ht="14.85" customHeight="1" x14ac:dyDescent="0.25">
      <c r="A85" s="39" t="s">
        <v>285</v>
      </c>
      <c r="B85" s="40">
        <v>5</v>
      </c>
      <c r="C85" s="59" t="s">
        <v>163</v>
      </c>
      <c r="D85" s="59" t="s">
        <v>295</v>
      </c>
      <c r="E85" s="41" t="s">
        <v>317</v>
      </c>
      <c r="F85" s="41" t="s">
        <v>319</v>
      </c>
      <c r="G85" s="42">
        <f t="shared" si="11"/>
        <v>247.27272727272725</v>
      </c>
      <c r="H85" s="43">
        <f t="shared" si="10"/>
        <v>272</v>
      </c>
      <c r="I85" s="42">
        <f t="shared" si="12"/>
        <v>290.90909090909088</v>
      </c>
      <c r="J85" s="43">
        <v>320</v>
      </c>
      <c r="K85" s="57"/>
      <c r="L85" s="38">
        <f t="shared" si="14"/>
        <v>0</v>
      </c>
      <c r="M85" s="6">
        <f t="shared" si="15"/>
        <v>145.45454545454544</v>
      </c>
      <c r="N85" s="7">
        <f t="shared" si="16"/>
        <v>0</v>
      </c>
    </row>
    <row r="86" spans="1:14" ht="14.85" customHeight="1" x14ac:dyDescent="0.25">
      <c r="A86" s="39" t="s">
        <v>306</v>
      </c>
      <c r="B86" s="40">
        <v>5</v>
      </c>
      <c r="C86" s="61" t="s">
        <v>113</v>
      </c>
      <c r="D86" s="61" t="s">
        <v>310</v>
      </c>
      <c r="E86" s="41" t="s">
        <v>60</v>
      </c>
      <c r="F86" s="41" t="s">
        <v>61</v>
      </c>
      <c r="G86" s="42">
        <f t="shared" si="11"/>
        <v>340</v>
      </c>
      <c r="H86" s="43">
        <f t="shared" si="10"/>
        <v>374</v>
      </c>
      <c r="I86" s="42">
        <f t="shared" si="12"/>
        <v>399.99999999999994</v>
      </c>
      <c r="J86" s="43">
        <v>440</v>
      </c>
      <c r="K86" s="57"/>
      <c r="L86" s="38">
        <f t="shared" si="14"/>
        <v>0</v>
      </c>
      <c r="M86" s="6">
        <f t="shared" si="15"/>
        <v>199.99999999999997</v>
      </c>
      <c r="N86" s="7">
        <f t="shared" si="16"/>
        <v>0</v>
      </c>
    </row>
    <row r="87" spans="1:14" ht="14.85" customHeight="1" thickBot="1" x14ac:dyDescent="0.3">
      <c r="A87" s="44" t="s">
        <v>308</v>
      </c>
      <c r="B87" s="45">
        <v>5</v>
      </c>
      <c r="C87" s="66" t="s">
        <v>113</v>
      </c>
      <c r="D87" s="66" t="s">
        <v>309</v>
      </c>
      <c r="E87" s="46" t="s">
        <v>60</v>
      </c>
      <c r="F87" s="46" t="s">
        <v>62</v>
      </c>
      <c r="G87" s="47">
        <f t="shared" si="11"/>
        <v>193.79999999999998</v>
      </c>
      <c r="H87" s="48">
        <f t="shared" si="10"/>
        <v>213.18</v>
      </c>
      <c r="I87" s="47">
        <f t="shared" si="12"/>
        <v>228</v>
      </c>
      <c r="J87" s="48">
        <v>250.8</v>
      </c>
      <c r="K87" s="58"/>
      <c r="L87" s="38">
        <f t="shared" si="14"/>
        <v>0</v>
      </c>
      <c r="M87" s="6">
        <f t="shared" si="15"/>
        <v>114</v>
      </c>
      <c r="N87" s="7">
        <f t="shared" si="16"/>
        <v>0</v>
      </c>
    </row>
    <row r="88" spans="1:14" ht="14.85" customHeight="1" x14ac:dyDescent="0.25">
      <c r="A88" s="33" t="s">
        <v>338</v>
      </c>
      <c r="B88" s="34">
        <v>6</v>
      </c>
      <c r="C88" s="60" t="s">
        <v>113</v>
      </c>
      <c r="D88" s="60" t="s">
        <v>139</v>
      </c>
      <c r="E88" s="35" t="s">
        <v>63</v>
      </c>
      <c r="F88" s="35" t="s">
        <v>64</v>
      </c>
      <c r="G88" s="36">
        <f t="shared" si="11"/>
        <v>394.39999999999992</v>
      </c>
      <c r="H88" s="37">
        <f t="shared" si="10"/>
        <v>433.84</v>
      </c>
      <c r="I88" s="36">
        <f t="shared" si="12"/>
        <v>463.99999999999994</v>
      </c>
      <c r="J88" s="37">
        <v>510.4</v>
      </c>
      <c r="K88" s="56"/>
      <c r="L88" s="38">
        <f t="shared" si="14"/>
        <v>0</v>
      </c>
      <c r="M88" s="6">
        <f t="shared" si="15"/>
        <v>231.99999999999997</v>
      </c>
      <c r="N88" s="7">
        <f t="shared" si="16"/>
        <v>0</v>
      </c>
    </row>
    <row r="89" spans="1:14" ht="14.85" customHeight="1" x14ac:dyDescent="0.25">
      <c r="A89" s="39" t="s">
        <v>300</v>
      </c>
      <c r="B89" s="40">
        <v>6</v>
      </c>
      <c r="C89" s="61" t="s">
        <v>113</v>
      </c>
      <c r="D89" s="61" t="s">
        <v>196</v>
      </c>
      <c r="E89" s="41" t="s">
        <v>66</v>
      </c>
      <c r="F89" s="41" t="s">
        <v>65</v>
      </c>
      <c r="G89" s="42">
        <f t="shared" si="11"/>
        <v>346.8</v>
      </c>
      <c r="H89" s="43">
        <f t="shared" si="10"/>
        <v>381.48</v>
      </c>
      <c r="I89" s="42">
        <f t="shared" si="12"/>
        <v>408</v>
      </c>
      <c r="J89" s="43">
        <v>448.8</v>
      </c>
      <c r="K89" s="57"/>
      <c r="L89" s="38">
        <f t="shared" si="14"/>
        <v>0</v>
      </c>
      <c r="M89" s="6">
        <f t="shared" si="15"/>
        <v>204</v>
      </c>
      <c r="N89" s="7">
        <f t="shared" si="16"/>
        <v>0</v>
      </c>
    </row>
    <row r="90" spans="1:14" ht="14.85" customHeight="1" x14ac:dyDescent="0.25">
      <c r="A90" s="39" t="s">
        <v>341</v>
      </c>
      <c r="B90" s="40">
        <v>6</v>
      </c>
      <c r="C90" s="61" t="s">
        <v>113</v>
      </c>
      <c r="D90" s="61" t="s">
        <v>358</v>
      </c>
      <c r="E90" s="41" t="s">
        <v>67</v>
      </c>
      <c r="F90" s="41" t="s">
        <v>68</v>
      </c>
      <c r="G90" s="42">
        <f t="shared" si="11"/>
        <v>190.39999999999998</v>
      </c>
      <c r="H90" s="43">
        <f t="shared" si="10"/>
        <v>209.44</v>
      </c>
      <c r="I90" s="42">
        <f t="shared" si="12"/>
        <v>224</v>
      </c>
      <c r="J90" s="43">
        <v>246.4</v>
      </c>
      <c r="K90" s="57"/>
      <c r="L90" s="38">
        <f t="shared" si="14"/>
        <v>0</v>
      </c>
      <c r="M90" s="6">
        <f t="shared" si="15"/>
        <v>112</v>
      </c>
      <c r="N90" s="7">
        <f t="shared" si="16"/>
        <v>0</v>
      </c>
    </row>
    <row r="91" spans="1:14" ht="14.85" customHeight="1" x14ac:dyDescent="0.25">
      <c r="A91" s="39" t="s">
        <v>298</v>
      </c>
      <c r="B91" s="40">
        <v>6</v>
      </c>
      <c r="C91" s="61" t="s">
        <v>113</v>
      </c>
      <c r="D91" s="61" t="s">
        <v>86</v>
      </c>
      <c r="E91" s="41" t="s">
        <v>69</v>
      </c>
      <c r="F91" s="41" t="s">
        <v>70</v>
      </c>
      <c r="G91" s="42">
        <f t="shared" si="11"/>
        <v>489.6</v>
      </c>
      <c r="H91" s="43">
        <f t="shared" si="10"/>
        <v>538.56000000000006</v>
      </c>
      <c r="I91" s="42">
        <f t="shared" si="12"/>
        <v>576</v>
      </c>
      <c r="J91" s="43">
        <v>633.6</v>
      </c>
      <c r="K91" s="57"/>
      <c r="L91" s="38">
        <f t="shared" si="14"/>
        <v>0</v>
      </c>
      <c r="M91" s="6">
        <f t="shared" si="15"/>
        <v>288</v>
      </c>
      <c r="N91" s="7">
        <f t="shared" si="16"/>
        <v>0</v>
      </c>
    </row>
    <row r="92" spans="1:14" ht="14.85" customHeight="1" x14ac:dyDescent="0.25">
      <c r="A92" s="39" t="s">
        <v>296</v>
      </c>
      <c r="B92" s="40">
        <v>6</v>
      </c>
      <c r="C92" s="61" t="s">
        <v>113</v>
      </c>
      <c r="D92" s="61" t="s">
        <v>316</v>
      </c>
      <c r="E92" s="41" t="s">
        <v>74</v>
      </c>
      <c r="F92" s="41" t="s">
        <v>73</v>
      </c>
      <c r="G92" s="42">
        <f t="shared" si="11"/>
        <v>271.99999999999994</v>
      </c>
      <c r="H92" s="43">
        <f t="shared" si="10"/>
        <v>299.2</v>
      </c>
      <c r="I92" s="42">
        <f t="shared" si="12"/>
        <v>320</v>
      </c>
      <c r="J92" s="43">
        <v>352</v>
      </c>
      <c r="K92" s="57"/>
      <c r="L92" s="38">
        <f t="shared" si="14"/>
        <v>0</v>
      </c>
      <c r="M92" s="6">
        <f t="shared" si="15"/>
        <v>160</v>
      </c>
      <c r="N92" s="7">
        <f t="shared" si="16"/>
        <v>0</v>
      </c>
    </row>
    <row r="93" spans="1:14" ht="14.85" customHeight="1" x14ac:dyDescent="0.25">
      <c r="A93" s="39" t="s">
        <v>307</v>
      </c>
      <c r="B93" s="40">
        <v>6</v>
      </c>
      <c r="C93" s="61" t="s">
        <v>113</v>
      </c>
      <c r="D93" s="61" t="s">
        <v>315</v>
      </c>
      <c r="E93" s="41" t="s">
        <v>75</v>
      </c>
      <c r="F93" s="41" t="s">
        <v>76</v>
      </c>
      <c r="G93" s="42">
        <f t="shared" si="11"/>
        <v>336.59999999999997</v>
      </c>
      <c r="H93" s="43">
        <f t="shared" si="10"/>
        <v>370.26</v>
      </c>
      <c r="I93" s="42">
        <f t="shared" si="12"/>
        <v>396</v>
      </c>
      <c r="J93" s="43">
        <v>435.6</v>
      </c>
      <c r="K93" s="57"/>
      <c r="L93" s="38">
        <f t="shared" si="14"/>
        <v>0</v>
      </c>
      <c r="M93" s="6">
        <f t="shared" si="15"/>
        <v>198</v>
      </c>
      <c r="N93" s="7">
        <f t="shared" si="16"/>
        <v>0</v>
      </c>
    </row>
    <row r="94" spans="1:14" ht="14.85" customHeight="1" x14ac:dyDescent="0.25">
      <c r="A94" s="39" t="s">
        <v>344</v>
      </c>
      <c r="B94" s="40">
        <v>6</v>
      </c>
      <c r="C94" s="61" t="s">
        <v>113</v>
      </c>
      <c r="D94" s="61" t="s">
        <v>314</v>
      </c>
      <c r="E94" s="41" t="s">
        <v>72</v>
      </c>
      <c r="F94" s="41" t="s">
        <v>71</v>
      </c>
      <c r="G94" s="42">
        <f t="shared" si="11"/>
        <v>373.99999999999994</v>
      </c>
      <c r="H94" s="43">
        <f t="shared" ref="H94:H125" si="17">J94*0.85</f>
        <v>411.4</v>
      </c>
      <c r="I94" s="42">
        <f t="shared" si="12"/>
        <v>439.99999999999994</v>
      </c>
      <c r="J94" s="43">
        <v>484</v>
      </c>
      <c r="K94" s="57"/>
      <c r="L94" s="38">
        <f t="shared" si="14"/>
        <v>0</v>
      </c>
      <c r="M94" s="6">
        <f t="shared" si="15"/>
        <v>219.99999999999997</v>
      </c>
      <c r="N94" s="7">
        <f t="shared" si="16"/>
        <v>0</v>
      </c>
    </row>
    <row r="95" spans="1:14" ht="14.85" customHeight="1" x14ac:dyDescent="0.25">
      <c r="A95" s="39" t="s">
        <v>144</v>
      </c>
      <c r="B95" s="40">
        <v>6</v>
      </c>
      <c r="C95" s="61" t="s">
        <v>113</v>
      </c>
      <c r="D95" s="61" t="s">
        <v>359</v>
      </c>
      <c r="E95" s="41" t="s">
        <v>15</v>
      </c>
      <c r="F95" s="41" t="s">
        <v>16</v>
      </c>
      <c r="G95" s="42">
        <f t="shared" si="11"/>
        <v>251.59999999999997</v>
      </c>
      <c r="H95" s="43">
        <f t="shared" si="17"/>
        <v>276.76</v>
      </c>
      <c r="I95" s="42">
        <f t="shared" si="12"/>
        <v>296</v>
      </c>
      <c r="J95" s="43">
        <v>325.60000000000002</v>
      </c>
      <c r="K95" s="57"/>
      <c r="L95" s="38">
        <f t="shared" si="14"/>
        <v>0</v>
      </c>
      <c r="M95" s="6">
        <f t="shared" si="15"/>
        <v>148</v>
      </c>
      <c r="N95" s="7">
        <f t="shared" si="16"/>
        <v>0</v>
      </c>
    </row>
    <row r="96" spans="1:14" ht="14.85" customHeight="1" x14ac:dyDescent="0.25">
      <c r="A96" s="39" t="s">
        <v>288</v>
      </c>
      <c r="B96" s="40">
        <v>6</v>
      </c>
      <c r="C96" s="61" t="s">
        <v>113</v>
      </c>
      <c r="D96" s="61" t="s">
        <v>313</v>
      </c>
      <c r="E96" s="41" t="s">
        <v>17</v>
      </c>
      <c r="F96" s="41" t="s">
        <v>18</v>
      </c>
      <c r="G96" s="42">
        <f t="shared" si="11"/>
        <v>217.6</v>
      </c>
      <c r="H96" s="43">
        <f t="shared" si="17"/>
        <v>239.36</v>
      </c>
      <c r="I96" s="42">
        <f t="shared" si="12"/>
        <v>256</v>
      </c>
      <c r="J96" s="43">
        <v>281.60000000000002</v>
      </c>
      <c r="K96" s="57"/>
      <c r="L96" s="38">
        <f t="shared" si="14"/>
        <v>0</v>
      </c>
      <c r="M96" s="6">
        <f t="shared" si="15"/>
        <v>128</v>
      </c>
      <c r="N96" s="7">
        <f t="shared" si="16"/>
        <v>0</v>
      </c>
    </row>
    <row r="97" spans="1:14" ht="14.85" customHeight="1" x14ac:dyDescent="0.25">
      <c r="A97" s="39" t="s">
        <v>324</v>
      </c>
      <c r="B97" s="40">
        <v>6</v>
      </c>
      <c r="C97" s="61" t="s">
        <v>113</v>
      </c>
      <c r="D97" s="61" t="s">
        <v>312</v>
      </c>
      <c r="E97" s="41" t="s">
        <v>84</v>
      </c>
      <c r="F97" s="41" t="s">
        <v>41</v>
      </c>
      <c r="G97" s="42">
        <f t="shared" si="11"/>
        <v>231.2</v>
      </c>
      <c r="H97" s="43">
        <f t="shared" si="17"/>
        <v>254.32</v>
      </c>
      <c r="I97" s="42">
        <f t="shared" si="12"/>
        <v>271.99999999999994</v>
      </c>
      <c r="J97" s="43">
        <v>299.2</v>
      </c>
      <c r="K97" s="57"/>
      <c r="L97" s="38">
        <f t="shared" si="14"/>
        <v>0</v>
      </c>
      <c r="M97" s="6">
        <f t="shared" si="15"/>
        <v>135.99999999999997</v>
      </c>
      <c r="N97" s="7">
        <f t="shared" si="16"/>
        <v>0</v>
      </c>
    </row>
    <row r="98" spans="1:14" ht="14.85" customHeight="1" x14ac:dyDescent="0.25">
      <c r="A98" s="39" t="s">
        <v>325</v>
      </c>
      <c r="B98" s="40">
        <v>6</v>
      </c>
      <c r="C98" s="61" t="s">
        <v>113</v>
      </c>
      <c r="D98" s="61" t="s">
        <v>311</v>
      </c>
      <c r="E98" s="41" t="s">
        <v>84</v>
      </c>
      <c r="F98" s="41" t="s">
        <v>52</v>
      </c>
      <c r="G98" s="42">
        <f t="shared" si="11"/>
        <v>495.31818181818181</v>
      </c>
      <c r="H98" s="43">
        <f t="shared" si="17"/>
        <v>544.85</v>
      </c>
      <c r="I98" s="42">
        <f t="shared" si="12"/>
        <v>582.72727272727263</v>
      </c>
      <c r="J98" s="43">
        <v>641</v>
      </c>
      <c r="K98" s="57"/>
      <c r="L98" s="38">
        <f t="shared" si="14"/>
        <v>0</v>
      </c>
      <c r="M98" s="6"/>
      <c r="N98" s="7">
        <f>K98*0.8</f>
        <v>0</v>
      </c>
    </row>
    <row r="99" spans="1:14" ht="14.85" customHeight="1" x14ac:dyDescent="0.25">
      <c r="A99" s="39" t="s">
        <v>136</v>
      </c>
      <c r="B99" s="40">
        <v>6</v>
      </c>
      <c r="C99" s="61" t="s">
        <v>113</v>
      </c>
      <c r="D99" s="61" t="s">
        <v>148</v>
      </c>
      <c r="E99" s="41" t="s">
        <v>56</v>
      </c>
      <c r="F99" s="41" t="s">
        <v>79</v>
      </c>
      <c r="G99" s="42">
        <f t="shared" si="11"/>
        <v>190.39999999999998</v>
      </c>
      <c r="H99" s="43">
        <f t="shared" si="17"/>
        <v>209.44</v>
      </c>
      <c r="I99" s="42">
        <f t="shared" si="12"/>
        <v>224</v>
      </c>
      <c r="J99" s="43">
        <v>246.4</v>
      </c>
      <c r="K99" s="57"/>
      <c r="L99" s="38">
        <f t="shared" si="14"/>
        <v>0</v>
      </c>
      <c r="M99" s="6">
        <f t="shared" ref="M99:M117" si="18">J99/2.2</f>
        <v>112</v>
      </c>
      <c r="N99" s="7">
        <f t="shared" ref="N99:N117" si="19">M99*0.0026*K99</f>
        <v>0</v>
      </c>
    </row>
    <row r="100" spans="1:14" ht="14.85" customHeight="1" x14ac:dyDescent="0.25">
      <c r="A100" s="39" t="s">
        <v>289</v>
      </c>
      <c r="B100" s="40">
        <v>6</v>
      </c>
      <c r="C100" s="61" t="s">
        <v>113</v>
      </c>
      <c r="D100" s="61" t="s">
        <v>157</v>
      </c>
      <c r="E100" s="41" t="s">
        <v>9</v>
      </c>
      <c r="F100" s="41" t="s">
        <v>19</v>
      </c>
      <c r="G100" s="42">
        <f t="shared" si="11"/>
        <v>149.6</v>
      </c>
      <c r="H100" s="43">
        <f t="shared" si="17"/>
        <v>164.56</v>
      </c>
      <c r="I100" s="42">
        <f t="shared" si="12"/>
        <v>175.99999999999997</v>
      </c>
      <c r="J100" s="43">
        <v>193.6</v>
      </c>
      <c r="K100" s="57"/>
      <c r="L100" s="38">
        <f t="shared" si="14"/>
        <v>0</v>
      </c>
      <c r="M100" s="6">
        <f t="shared" si="18"/>
        <v>87.999999999999986</v>
      </c>
      <c r="N100" s="7">
        <f t="shared" si="19"/>
        <v>0</v>
      </c>
    </row>
    <row r="101" spans="1:14" ht="14.85" customHeight="1" x14ac:dyDescent="0.25">
      <c r="A101" s="39" t="s">
        <v>335</v>
      </c>
      <c r="B101" s="40">
        <v>6</v>
      </c>
      <c r="C101" s="59" t="s">
        <v>163</v>
      </c>
      <c r="D101" s="59" t="s">
        <v>353</v>
      </c>
      <c r="E101" s="41" t="s">
        <v>317</v>
      </c>
      <c r="F101" s="41" t="s">
        <v>356</v>
      </c>
      <c r="G101" s="42">
        <f t="shared" si="11"/>
        <v>193.18181818181816</v>
      </c>
      <c r="H101" s="43">
        <f t="shared" si="17"/>
        <v>212.5</v>
      </c>
      <c r="I101" s="42">
        <f t="shared" si="12"/>
        <v>227.27272727272725</v>
      </c>
      <c r="J101" s="43">
        <v>250</v>
      </c>
      <c r="K101" s="57"/>
      <c r="L101" s="38">
        <f t="shared" si="14"/>
        <v>0</v>
      </c>
      <c r="M101" s="6">
        <f t="shared" si="18"/>
        <v>113.63636363636363</v>
      </c>
      <c r="N101" s="7">
        <f t="shared" si="19"/>
        <v>0</v>
      </c>
    </row>
    <row r="102" spans="1:14" ht="14.85" customHeight="1" x14ac:dyDescent="0.25">
      <c r="A102" s="39" t="s">
        <v>336</v>
      </c>
      <c r="B102" s="40">
        <v>6</v>
      </c>
      <c r="C102" s="59" t="s">
        <v>163</v>
      </c>
      <c r="D102" s="59" t="s">
        <v>354</v>
      </c>
      <c r="E102" s="41" t="s">
        <v>355</v>
      </c>
      <c r="F102" s="41" t="s">
        <v>357</v>
      </c>
      <c r="G102" s="42">
        <f t="shared" si="11"/>
        <v>247.27272727272725</v>
      </c>
      <c r="H102" s="43">
        <f t="shared" si="17"/>
        <v>272</v>
      </c>
      <c r="I102" s="42">
        <f t="shared" si="12"/>
        <v>290.90909090909088</v>
      </c>
      <c r="J102" s="43">
        <v>320</v>
      </c>
      <c r="K102" s="57"/>
      <c r="L102" s="38">
        <f t="shared" si="14"/>
        <v>0</v>
      </c>
      <c r="M102" s="6">
        <f t="shared" si="18"/>
        <v>145.45454545454544</v>
      </c>
      <c r="N102" s="7">
        <f t="shared" si="19"/>
        <v>0</v>
      </c>
    </row>
    <row r="103" spans="1:14" ht="14.85" customHeight="1" x14ac:dyDescent="0.25">
      <c r="A103" s="39" t="s">
        <v>347</v>
      </c>
      <c r="B103" s="40">
        <v>6</v>
      </c>
      <c r="C103" s="61" t="s">
        <v>113</v>
      </c>
      <c r="D103" s="61" t="s">
        <v>371</v>
      </c>
      <c r="E103" s="41" t="s">
        <v>60</v>
      </c>
      <c r="F103" s="41" t="s">
        <v>77</v>
      </c>
      <c r="G103" s="42">
        <f t="shared" si="11"/>
        <v>353.6</v>
      </c>
      <c r="H103" s="43">
        <f t="shared" si="17"/>
        <v>388.96000000000004</v>
      </c>
      <c r="I103" s="42">
        <f t="shared" si="12"/>
        <v>416</v>
      </c>
      <c r="J103" s="43">
        <v>457.6</v>
      </c>
      <c r="K103" s="57"/>
      <c r="L103" s="38">
        <f t="shared" si="14"/>
        <v>0</v>
      </c>
      <c r="M103" s="6">
        <f t="shared" si="18"/>
        <v>208</v>
      </c>
      <c r="N103" s="7">
        <f t="shared" si="19"/>
        <v>0</v>
      </c>
    </row>
    <row r="104" spans="1:14" ht="14.85" customHeight="1" thickBot="1" x14ac:dyDescent="0.3">
      <c r="A104" s="44" t="s">
        <v>349</v>
      </c>
      <c r="B104" s="45">
        <v>6</v>
      </c>
      <c r="C104" s="66" t="s">
        <v>113</v>
      </c>
      <c r="D104" s="66" t="s">
        <v>372</v>
      </c>
      <c r="E104" s="46" t="s">
        <v>60</v>
      </c>
      <c r="F104" s="46" t="s">
        <v>78</v>
      </c>
      <c r="G104" s="47">
        <f t="shared" si="11"/>
        <v>170</v>
      </c>
      <c r="H104" s="48">
        <f t="shared" si="17"/>
        <v>187</v>
      </c>
      <c r="I104" s="47">
        <f t="shared" si="12"/>
        <v>199.99999999999997</v>
      </c>
      <c r="J104" s="48">
        <v>220</v>
      </c>
      <c r="K104" s="58"/>
      <c r="L104" s="38">
        <f t="shared" si="14"/>
        <v>0</v>
      </c>
      <c r="M104" s="6">
        <f t="shared" si="18"/>
        <v>99.999999999999986</v>
      </c>
      <c r="N104" s="7">
        <f t="shared" si="19"/>
        <v>0</v>
      </c>
    </row>
    <row r="105" spans="1:14" ht="14.85" customHeight="1" x14ac:dyDescent="0.25">
      <c r="A105" s="33" t="s">
        <v>333</v>
      </c>
      <c r="B105" s="34">
        <v>7</v>
      </c>
      <c r="C105" s="60" t="s">
        <v>113</v>
      </c>
      <c r="D105" s="60" t="s">
        <v>139</v>
      </c>
      <c r="E105" s="35" t="s">
        <v>63</v>
      </c>
      <c r="F105" s="35" t="s">
        <v>377</v>
      </c>
      <c r="G105" s="36">
        <f t="shared" ref="G105:G136" si="20">H105/1.1</f>
        <v>428.39999999999992</v>
      </c>
      <c r="H105" s="37">
        <f t="shared" si="17"/>
        <v>471.23999999999995</v>
      </c>
      <c r="I105" s="36">
        <f t="shared" ref="I105:I136" si="21">J105/1.1</f>
        <v>503.99999999999994</v>
      </c>
      <c r="J105" s="37">
        <v>554.4</v>
      </c>
      <c r="K105" s="56"/>
      <c r="L105" s="38">
        <f t="shared" si="14"/>
        <v>0</v>
      </c>
      <c r="M105" s="6">
        <f t="shared" si="18"/>
        <v>251.99999999999997</v>
      </c>
      <c r="N105" s="7">
        <f t="shared" si="19"/>
        <v>0</v>
      </c>
    </row>
    <row r="106" spans="1:14" ht="14.85" customHeight="1" x14ac:dyDescent="0.25">
      <c r="A106" s="39" t="s">
        <v>331</v>
      </c>
      <c r="B106" s="40">
        <v>7</v>
      </c>
      <c r="C106" s="61" t="s">
        <v>113</v>
      </c>
      <c r="D106" s="61" t="s">
        <v>196</v>
      </c>
      <c r="E106" s="41" t="s">
        <v>66</v>
      </c>
      <c r="F106" s="41" t="s">
        <v>378</v>
      </c>
      <c r="G106" s="42">
        <f t="shared" si="20"/>
        <v>370.59999999999997</v>
      </c>
      <c r="H106" s="43">
        <f t="shared" si="17"/>
        <v>407.66</v>
      </c>
      <c r="I106" s="42">
        <f t="shared" si="21"/>
        <v>436</v>
      </c>
      <c r="J106" s="43">
        <v>479.6</v>
      </c>
      <c r="K106" s="57"/>
      <c r="L106" s="38">
        <f t="shared" si="14"/>
        <v>0</v>
      </c>
      <c r="M106" s="6">
        <f t="shared" si="18"/>
        <v>218</v>
      </c>
      <c r="N106" s="7">
        <f t="shared" si="19"/>
        <v>0</v>
      </c>
    </row>
    <row r="107" spans="1:14" ht="14.85" customHeight="1" x14ac:dyDescent="0.25">
      <c r="A107" s="39" t="s">
        <v>334</v>
      </c>
      <c r="B107" s="40">
        <v>7</v>
      </c>
      <c r="C107" s="61" t="s">
        <v>113</v>
      </c>
      <c r="D107" s="61" t="s">
        <v>358</v>
      </c>
      <c r="E107" s="41" t="s">
        <v>387</v>
      </c>
      <c r="F107" s="41" t="s">
        <v>379</v>
      </c>
      <c r="G107" s="42">
        <f t="shared" si="20"/>
        <v>170</v>
      </c>
      <c r="H107" s="43">
        <f t="shared" si="17"/>
        <v>187</v>
      </c>
      <c r="I107" s="42">
        <f t="shared" si="21"/>
        <v>199.99999999999997</v>
      </c>
      <c r="J107" s="43">
        <v>220</v>
      </c>
      <c r="K107" s="57"/>
      <c r="L107" s="38">
        <f t="shared" si="14"/>
        <v>0</v>
      </c>
      <c r="M107" s="6">
        <f t="shared" si="18"/>
        <v>99.999999999999986</v>
      </c>
      <c r="N107" s="7">
        <f t="shared" si="19"/>
        <v>0</v>
      </c>
    </row>
    <row r="108" spans="1:14" ht="14.85" customHeight="1" x14ac:dyDescent="0.25">
      <c r="A108" s="39" t="s">
        <v>365</v>
      </c>
      <c r="B108" s="40">
        <v>7</v>
      </c>
      <c r="C108" s="61" t="s">
        <v>113</v>
      </c>
      <c r="D108" s="61" t="s">
        <v>86</v>
      </c>
      <c r="E108" s="41" t="s">
        <v>388</v>
      </c>
      <c r="F108" s="41" t="s">
        <v>380</v>
      </c>
      <c r="G108" s="42">
        <f t="shared" si="20"/>
        <v>421.59999999999997</v>
      </c>
      <c r="H108" s="43">
        <f t="shared" si="17"/>
        <v>463.76</v>
      </c>
      <c r="I108" s="42">
        <f t="shared" si="21"/>
        <v>496</v>
      </c>
      <c r="J108" s="43">
        <v>545.6</v>
      </c>
      <c r="K108" s="57"/>
      <c r="L108" s="38">
        <f t="shared" si="14"/>
        <v>0</v>
      </c>
      <c r="M108" s="6">
        <f t="shared" si="18"/>
        <v>248</v>
      </c>
      <c r="N108" s="7">
        <f t="shared" si="19"/>
        <v>0</v>
      </c>
    </row>
    <row r="109" spans="1:14" ht="14.85" customHeight="1" x14ac:dyDescent="0.25">
      <c r="A109" s="39" t="s">
        <v>373</v>
      </c>
      <c r="B109" s="40">
        <v>7</v>
      </c>
      <c r="C109" s="61" t="s">
        <v>113</v>
      </c>
      <c r="D109" s="61" t="s">
        <v>316</v>
      </c>
      <c r="E109" s="41" t="s">
        <v>390</v>
      </c>
      <c r="F109" s="41" t="s">
        <v>382</v>
      </c>
      <c r="G109" s="42">
        <f t="shared" si="20"/>
        <v>489.6</v>
      </c>
      <c r="H109" s="43">
        <f t="shared" si="17"/>
        <v>538.56000000000006</v>
      </c>
      <c r="I109" s="42">
        <f t="shared" si="21"/>
        <v>576</v>
      </c>
      <c r="J109" s="43">
        <v>633.6</v>
      </c>
      <c r="K109" s="57"/>
      <c r="L109" s="38">
        <f t="shared" si="14"/>
        <v>0</v>
      </c>
      <c r="M109" s="6">
        <f t="shared" si="18"/>
        <v>288</v>
      </c>
      <c r="N109" s="7">
        <f t="shared" si="19"/>
        <v>0</v>
      </c>
    </row>
    <row r="110" spans="1:14" ht="14.85" customHeight="1" x14ac:dyDescent="0.25">
      <c r="A110" s="39" t="s">
        <v>374</v>
      </c>
      <c r="B110" s="40">
        <v>7</v>
      </c>
      <c r="C110" s="61" t="s">
        <v>113</v>
      </c>
      <c r="D110" s="61" t="s">
        <v>315</v>
      </c>
      <c r="E110" s="41" t="s">
        <v>391</v>
      </c>
      <c r="F110" s="41" t="s">
        <v>383</v>
      </c>
      <c r="G110" s="42">
        <f t="shared" si="20"/>
        <v>482.7999999999999</v>
      </c>
      <c r="H110" s="43">
        <f t="shared" si="17"/>
        <v>531.07999999999993</v>
      </c>
      <c r="I110" s="42">
        <f t="shared" si="21"/>
        <v>567.99999999999989</v>
      </c>
      <c r="J110" s="43">
        <v>624.79999999999995</v>
      </c>
      <c r="K110" s="57"/>
      <c r="L110" s="38">
        <f t="shared" si="14"/>
        <v>0</v>
      </c>
      <c r="M110" s="6">
        <f t="shared" si="18"/>
        <v>283.99999999999994</v>
      </c>
      <c r="N110" s="7">
        <f t="shared" si="19"/>
        <v>0</v>
      </c>
    </row>
    <row r="111" spans="1:14" ht="14.85" customHeight="1" x14ac:dyDescent="0.25">
      <c r="A111" s="39" t="s">
        <v>339</v>
      </c>
      <c r="B111" s="40">
        <v>7</v>
      </c>
      <c r="C111" s="61" t="s">
        <v>113</v>
      </c>
      <c r="D111" s="61" t="s">
        <v>314</v>
      </c>
      <c r="E111" s="41" t="s">
        <v>389</v>
      </c>
      <c r="F111" s="41" t="s">
        <v>381</v>
      </c>
      <c r="G111" s="42">
        <f t="shared" si="20"/>
        <v>305.99999999999994</v>
      </c>
      <c r="H111" s="43">
        <f t="shared" si="17"/>
        <v>336.59999999999997</v>
      </c>
      <c r="I111" s="42">
        <f t="shared" si="21"/>
        <v>359.99999999999994</v>
      </c>
      <c r="J111" s="43">
        <v>396</v>
      </c>
      <c r="K111" s="57"/>
      <c r="L111" s="38">
        <f t="shared" si="14"/>
        <v>0</v>
      </c>
      <c r="M111" s="6">
        <f t="shared" si="18"/>
        <v>179.99999999999997</v>
      </c>
      <c r="N111" s="7">
        <f t="shared" si="19"/>
        <v>0</v>
      </c>
    </row>
    <row r="112" spans="1:14" ht="14.85" customHeight="1" x14ac:dyDescent="0.25">
      <c r="A112" s="39" t="s">
        <v>337</v>
      </c>
      <c r="B112" s="40">
        <v>7</v>
      </c>
      <c r="C112" s="61" t="s">
        <v>113</v>
      </c>
      <c r="D112" s="61" t="s">
        <v>359</v>
      </c>
      <c r="E112" s="41" t="s">
        <v>392</v>
      </c>
      <c r="F112" s="41" t="s">
        <v>384</v>
      </c>
      <c r="G112" s="42">
        <f t="shared" si="20"/>
        <v>387.59999999999997</v>
      </c>
      <c r="H112" s="43">
        <f t="shared" si="17"/>
        <v>426.36</v>
      </c>
      <c r="I112" s="42">
        <f t="shared" si="21"/>
        <v>456</v>
      </c>
      <c r="J112" s="43">
        <v>501.6</v>
      </c>
      <c r="K112" s="57"/>
      <c r="L112" s="38">
        <f t="shared" si="14"/>
        <v>0</v>
      </c>
      <c r="M112" s="6">
        <f t="shared" si="18"/>
        <v>228</v>
      </c>
      <c r="N112" s="7">
        <f t="shared" si="19"/>
        <v>0</v>
      </c>
    </row>
    <row r="113" spans="1:14" ht="14.85" customHeight="1" x14ac:dyDescent="0.25">
      <c r="A113" s="39" t="s">
        <v>332</v>
      </c>
      <c r="B113" s="40">
        <v>7</v>
      </c>
      <c r="C113" s="61" t="s">
        <v>113</v>
      </c>
      <c r="D113" s="61" t="s">
        <v>359</v>
      </c>
      <c r="E113" s="41" t="s">
        <v>15</v>
      </c>
      <c r="F113" s="41" t="s">
        <v>20</v>
      </c>
      <c r="G113" s="42">
        <f t="shared" si="20"/>
        <v>305.99999999999994</v>
      </c>
      <c r="H113" s="43">
        <f t="shared" si="17"/>
        <v>336.59999999999997</v>
      </c>
      <c r="I113" s="42">
        <f t="shared" si="21"/>
        <v>359.99999999999994</v>
      </c>
      <c r="J113" s="43">
        <v>396</v>
      </c>
      <c r="K113" s="57"/>
      <c r="L113" s="38">
        <f t="shared" si="14"/>
        <v>0</v>
      </c>
      <c r="M113" s="6">
        <f t="shared" si="18"/>
        <v>179.99999999999997</v>
      </c>
      <c r="N113" s="7">
        <f t="shared" si="19"/>
        <v>0</v>
      </c>
    </row>
    <row r="114" spans="1:14" ht="14.85" customHeight="1" x14ac:dyDescent="0.25">
      <c r="A114" s="39" t="s">
        <v>328</v>
      </c>
      <c r="B114" s="40">
        <v>7</v>
      </c>
      <c r="C114" s="61" t="s">
        <v>113</v>
      </c>
      <c r="D114" s="61" t="s">
        <v>360</v>
      </c>
      <c r="E114" s="41" t="s">
        <v>26</v>
      </c>
      <c r="F114" s="41" t="s">
        <v>80</v>
      </c>
      <c r="G114" s="42">
        <f t="shared" si="20"/>
        <v>278.8</v>
      </c>
      <c r="H114" s="49">
        <f t="shared" si="17"/>
        <v>306.68</v>
      </c>
      <c r="I114" s="42">
        <f t="shared" si="21"/>
        <v>328</v>
      </c>
      <c r="J114" s="49">
        <v>360.8</v>
      </c>
      <c r="K114" s="57"/>
      <c r="L114" s="38">
        <f t="shared" si="14"/>
        <v>0</v>
      </c>
      <c r="M114" s="6">
        <f t="shared" si="18"/>
        <v>164</v>
      </c>
      <c r="N114" s="7">
        <f t="shared" si="19"/>
        <v>0</v>
      </c>
    </row>
    <row r="115" spans="1:14" ht="14.85" customHeight="1" x14ac:dyDescent="0.25">
      <c r="A115" s="39" t="s">
        <v>345</v>
      </c>
      <c r="B115" s="40">
        <v>7</v>
      </c>
      <c r="C115" s="61" t="s">
        <v>113</v>
      </c>
      <c r="D115" s="61" t="s">
        <v>361</v>
      </c>
      <c r="E115" s="41" t="s">
        <v>82</v>
      </c>
      <c r="F115" s="41" t="s">
        <v>385</v>
      </c>
      <c r="G115" s="42">
        <f t="shared" si="20"/>
        <v>224.39999999999995</v>
      </c>
      <c r="H115" s="43">
        <f t="shared" si="17"/>
        <v>246.83999999999997</v>
      </c>
      <c r="I115" s="42">
        <f t="shared" si="21"/>
        <v>263.99999999999994</v>
      </c>
      <c r="J115" s="43">
        <v>290.39999999999998</v>
      </c>
      <c r="K115" s="57"/>
      <c r="L115" s="38">
        <f t="shared" si="14"/>
        <v>0</v>
      </c>
      <c r="M115" s="6">
        <f t="shared" si="18"/>
        <v>131.99999999999997</v>
      </c>
      <c r="N115" s="7">
        <f t="shared" si="19"/>
        <v>0</v>
      </c>
    </row>
    <row r="116" spans="1:14" ht="14.85" customHeight="1" x14ac:dyDescent="0.25">
      <c r="A116" s="39" t="s">
        <v>329</v>
      </c>
      <c r="B116" s="40">
        <v>7</v>
      </c>
      <c r="C116" s="61" t="s">
        <v>113</v>
      </c>
      <c r="D116" s="61" t="s">
        <v>313</v>
      </c>
      <c r="E116" s="41" t="s">
        <v>21</v>
      </c>
      <c r="F116" s="41" t="s">
        <v>22</v>
      </c>
      <c r="G116" s="42">
        <f t="shared" si="20"/>
        <v>197.19999999999996</v>
      </c>
      <c r="H116" s="43">
        <f t="shared" si="17"/>
        <v>216.92</v>
      </c>
      <c r="I116" s="42">
        <f t="shared" si="21"/>
        <v>231.99999999999997</v>
      </c>
      <c r="J116" s="43">
        <v>255.2</v>
      </c>
      <c r="K116" s="57"/>
      <c r="L116" s="38">
        <f t="shared" si="14"/>
        <v>0</v>
      </c>
      <c r="M116" s="6">
        <f t="shared" si="18"/>
        <v>115.99999999999999</v>
      </c>
      <c r="N116" s="7">
        <f t="shared" si="19"/>
        <v>0</v>
      </c>
    </row>
    <row r="117" spans="1:14" ht="14.85" customHeight="1" x14ac:dyDescent="0.25">
      <c r="A117" s="39" t="s">
        <v>330</v>
      </c>
      <c r="B117" s="40">
        <v>7</v>
      </c>
      <c r="C117" s="61" t="s">
        <v>113</v>
      </c>
      <c r="D117" s="61" t="s">
        <v>312</v>
      </c>
      <c r="E117" s="41" t="s">
        <v>85</v>
      </c>
      <c r="F117" s="41" t="s">
        <v>42</v>
      </c>
      <c r="G117" s="42">
        <f t="shared" si="20"/>
        <v>251.59999999999997</v>
      </c>
      <c r="H117" s="43">
        <f t="shared" si="17"/>
        <v>276.76</v>
      </c>
      <c r="I117" s="42">
        <f t="shared" si="21"/>
        <v>296</v>
      </c>
      <c r="J117" s="43">
        <v>325.60000000000002</v>
      </c>
      <c r="K117" s="57"/>
      <c r="L117" s="38">
        <f t="shared" si="14"/>
        <v>0</v>
      </c>
      <c r="M117" s="6">
        <f t="shared" si="18"/>
        <v>148</v>
      </c>
      <c r="N117" s="7">
        <f t="shared" si="19"/>
        <v>0</v>
      </c>
    </row>
    <row r="118" spans="1:14" ht="14.85" customHeight="1" x14ac:dyDescent="0.25">
      <c r="A118" s="39" t="s">
        <v>364</v>
      </c>
      <c r="B118" s="40">
        <v>7</v>
      </c>
      <c r="C118" s="61" t="s">
        <v>113</v>
      </c>
      <c r="D118" s="61" t="s">
        <v>311</v>
      </c>
      <c r="E118" s="41" t="s">
        <v>85</v>
      </c>
      <c r="F118" s="41" t="s">
        <v>53</v>
      </c>
      <c r="G118" s="42">
        <f t="shared" si="20"/>
        <v>571.81818181818176</v>
      </c>
      <c r="H118" s="43">
        <f t="shared" si="17"/>
        <v>629</v>
      </c>
      <c r="I118" s="42">
        <f t="shared" si="21"/>
        <v>672.72727272727263</v>
      </c>
      <c r="J118" s="43">
        <v>740</v>
      </c>
      <c r="K118" s="57"/>
      <c r="L118" s="38">
        <f t="shared" si="14"/>
        <v>0</v>
      </c>
      <c r="M118" s="6"/>
      <c r="N118" s="7">
        <f>K118*0.8</f>
        <v>0</v>
      </c>
    </row>
    <row r="119" spans="1:14" ht="14.85" customHeight="1" x14ac:dyDescent="0.25">
      <c r="A119" s="39" t="s">
        <v>342</v>
      </c>
      <c r="B119" s="40">
        <v>7</v>
      </c>
      <c r="C119" s="61" t="s">
        <v>113</v>
      </c>
      <c r="D119" s="61" t="s">
        <v>148</v>
      </c>
      <c r="E119" s="41" t="s">
        <v>56</v>
      </c>
      <c r="F119" s="41" t="s">
        <v>386</v>
      </c>
      <c r="G119" s="42">
        <f t="shared" si="20"/>
        <v>210.79999999999998</v>
      </c>
      <c r="H119" s="43">
        <f t="shared" si="17"/>
        <v>231.88</v>
      </c>
      <c r="I119" s="42">
        <f t="shared" si="21"/>
        <v>248</v>
      </c>
      <c r="J119" s="43">
        <v>272.8</v>
      </c>
      <c r="K119" s="57"/>
      <c r="L119" s="38">
        <f t="shared" si="14"/>
        <v>0</v>
      </c>
      <c r="M119" s="6">
        <f t="shared" ref="M119:M132" si="22">J119/2.2</f>
        <v>124</v>
      </c>
      <c r="N119" s="7">
        <f t="shared" ref="N119:N132" si="23">M119*0.0026*K119</f>
        <v>0</v>
      </c>
    </row>
    <row r="120" spans="1:14" ht="14.85" customHeight="1" x14ac:dyDescent="0.25">
      <c r="A120" s="39" t="s">
        <v>327</v>
      </c>
      <c r="B120" s="40">
        <v>7</v>
      </c>
      <c r="C120" s="61" t="s">
        <v>113</v>
      </c>
      <c r="D120" s="61" t="s">
        <v>157</v>
      </c>
      <c r="E120" s="41" t="s">
        <v>9</v>
      </c>
      <c r="F120" s="41" t="s">
        <v>23</v>
      </c>
      <c r="G120" s="42">
        <f t="shared" si="20"/>
        <v>149.6</v>
      </c>
      <c r="H120" s="43">
        <f t="shared" si="17"/>
        <v>164.56</v>
      </c>
      <c r="I120" s="42">
        <f t="shared" si="21"/>
        <v>175.99999999999997</v>
      </c>
      <c r="J120" s="43">
        <v>193.6</v>
      </c>
      <c r="K120" s="57"/>
      <c r="L120" s="38">
        <f t="shared" si="14"/>
        <v>0</v>
      </c>
      <c r="M120" s="6">
        <f t="shared" si="22"/>
        <v>87.999999999999986</v>
      </c>
      <c r="N120" s="7">
        <f t="shared" si="23"/>
        <v>0</v>
      </c>
    </row>
    <row r="121" spans="1:14" ht="14.85" customHeight="1" x14ac:dyDescent="0.25">
      <c r="A121" s="39" t="s">
        <v>375</v>
      </c>
      <c r="B121" s="40">
        <v>7</v>
      </c>
      <c r="C121" s="59" t="s">
        <v>163</v>
      </c>
      <c r="D121" s="59" t="s">
        <v>366</v>
      </c>
      <c r="E121" s="41" t="s">
        <v>399</v>
      </c>
      <c r="F121" s="41" t="s">
        <v>403</v>
      </c>
      <c r="G121" s="42">
        <f t="shared" si="20"/>
        <v>193.18181818181816</v>
      </c>
      <c r="H121" s="43">
        <f t="shared" si="17"/>
        <v>212.5</v>
      </c>
      <c r="I121" s="42">
        <f t="shared" si="21"/>
        <v>227.27272727272725</v>
      </c>
      <c r="J121" s="43">
        <v>250</v>
      </c>
      <c r="K121" s="57"/>
      <c r="L121" s="38">
        <f t="shared" si="14"/>
        <v>0</v>
      </c>
      <c r="M121" s="6">
        <f t="shared" si="22"/>
        <v>113.63636363636363</v>
      </c>
      <c r="N121" s="7">
        <f t="shared" si="23"/>
        <v>0</v>
      </c>
    </row>
    <row r="122" spans="1:14" ht="14.85" customHeight="1" x14ac:dyDescent="0.25">
      <c r="A122" s="39" t="s">
        <v>376</v>
      </c>
      <c r="B122" s="40">
        <v>7</v>
      </c>
      <c r="C122" s="59" t="s">
        <v>163</v>
      </c>
      <c r="D122" s="59" t="s">
        <v>367</v>
      </c>
      <c r="E122" s="41" t="s">
        <v>400</v>
      </c>
      <c r="F122" s="41" t="s">
        <v>404</v>
      </c>
      <c r="G122" s="42">
        <f t="shared" si="20"/>
        <v>247.27272727272725</v>
      </c>
      <c r="H122" s="43">
        <f t="shared" si="17"/>
        <v>272</v>
      </c>
      <c r="I122" s="42">
        <f t="shared" si="21"/>
        <v>290.90909090909088</v>
      </c>
      <c r="J122" s="43">
        <v>320</v>
      </c>
      <c r="K122" s="57"/>
      <c r="L122" s="38">
        <f t="shared" si="14"/>
        <v>0</v>
      </c>
      <c r="M122" s="6">
        <f t="shared" si="22"/>
        <v>145.45454545454544</v>
      </c>
      <c r="N122" s="7">
        <f t="shared" si="23"/>
        <v>0</v>
      </c>
    </row>
    <row r="123" spans="1:14" ht="14.85" customHeight="1" x14ac:dyDescent="0.25">
      <c r="A123" s="39" t="s">
        <v>350</v>
      </c>
      <c r="B123" s="40">
        <v>7</v>
      </c>
      <c r="C123" s="61" t="s">
        <v>113</v>
      </c>
      <c r="D123" s="61" t="s">
        <v>368</v>
      </c>
      <c r="E123" s="41" t="s">
        <v>60</v>
      </c>
      <c r="F123" s="41" t="s">
        <v>77</v>
      </c>
      <c r="G123" s="42">
        <f t="shared" si="20"/>
        <v>333.19999999999993</v>
      </c>
      <c r="H123" s="43">
        <f t="shared" si="17"/>
        <v>366.52</v>
      </c>
      <c r="I123" s="42">
        <f t="shared" si="21"/>
        <v>391.99999999999994</v>
      </c>
      <c r="J123" s="43">
        <v>431.2</v>
      </c>
      <c r="K123" s="57"/>
      <c r="L123" s="38">
        <f t="shared" si="14"/>
        <v>0</v>
      </c>
      <c r="M123" s="6">
        <f t="shared" si="22"/>
        <v>195.99999999999997</v>
      </c>
      <c r="N123" s="7">
        <f t="shared" si="23"/>
        <v>0</v>
      </c>
    </row>
    <row r="124" spans="1:14" ht="14.85" customHeight="1" thickBot="1" x14ac:dyDescent="0.3">
      <c r="A124" s="44" t="s">
        <v>370</v>
      </c>
      <c r="B124" s="45">
        <v>7</v>
      </c>
      <c r="C124" s="66" t="s">
        <v>113</v>
      </c>
      <c r="D124" s="66" t="s">
        <v>369</v>
      </c>
      <c r="E124" s="46" t="s">
        <v>60</v>
      </c>
      <c r="F124" s="46" t="s">
        <v>78</v>
      </c>
      <c r="G124" s="47">
        <f t="shared" si="20"/>
        <v>142.80000000000001</v>
      </c>
      <c r="H124" s="48">
        <f t="shared" si="17"/>
        <v>157.08000000000001</v>
      </c>
      <c r="I124" s="47">
        <f t="shared" si="21"/>
        <v>168</v>
      </c>
      <c r="J124" s="48">
        <v>184.8</v>
      </c>
      <c r="K124" s="58"/>
      <c r="L124" s="38">
        <f t="shared" si="14"/>
        <v>0</v>
      </c>
      <c r="M124" s="6">
        <f t="shared" si="22"/>
        <v>84</v>
      </c>
      <c r="N124" s="7">
        <f t="shared" si="23"/>
        <v>0</v>
      </c>
    </row>
    <row r="125" spans="1:14" ht="14.85" customHeight="1" x14ac:dyDescent="0.25">
      <c r="A125" s="33" t="s">
        <v>397</v>
      </c>
      <c r="B125" s="34">
        <v>8</v>
      </c>
      <c r="C125" s="60" t="s">
        <v>113</v>
      </c>
      <c r="D125" s="60" t="s">
        <v>86</v>
      </c>
      <c r="E125" s="35" t="s">
        <v>106</v>
      </c>
      <c r="F125" s="35" t="s">
        <v>107</v>
      </c>
      <c r="G125" s="36">
        <f t="shared" si="20"/>
        <v>652.95454545454538</v>
      </c>
      <c r="H125" s="37">
        <f t="shared" si="17"/>
        <v>718.25</v>
      </c>
      <c r="I125" s="36">
        <f t="shared" si="21"/>
        <v>768.18181818181813</v>
      </c>
      <c r="J125" s="37">
        <v>845</v>
      </c>
      <c r="K125" s="56"/>
      <c r="L125" s="38">
        <f t="shared" si="14"/>
        <v>0</v>
      </c>
      <c r="M125" s="6">
        <f t="shared" si="22"/>
        <v>384.09090909090907</v>
      </c>
      <c r="N125" s="7">
        <f t="shared" si="23"/>
        <v>0</v>
      </c>
    </row>
    <row r="126" spans="1:14" ht="14.85" customHeight="1" x14ac:dyDescent="0.25">
      <c r="A126" s="39" t="s">
        <v>340</v>
      </c>
      <c r="B126" s="40">
        <v>8</v>
      </c>
      <c r="C126" s="61" t="s">
        <v>113</v>
      </c>
      <c r="D126" s="61" t="s">
        <v>316</v>
      </c>
      <c r="E126" s="41" t="s">
        <v>74</v>
      </c>
      <c r="F126" s="41" t="s">
        <v>81</v>
      </c>
      <c r="G126" s="42">
        <f t="shared" si="20"/>
        <v>343.39999999999992</v>
      </c>
      <c r="H126" s="43">
        <f t="shared" ref="H126:H138" si="24">J126*0.85</f>
        <v>377.73999999999995</v>
      </c>
      <c r="I126" s="42">
        <f t="shared" si="21"/>
        <v>403.99999999999994</v>
      </c>
      <c r="J126" s="43">
        <v>444.4</v>
      </c>
      <c r="K126" s="57"/>
      <c r="L126" s="38">
        <f t="shared" si="14"/>
        <v>0</v>
      </c>
      <c r="M126" s="6">
        <f t="shared" si="22"/>
        <v>201.99999999999997</v>
      </c>
      <c r="N126" s="7">
        <f t="shared" si="23"/>
        <v>0</v>
      </c>
    </row>
    <row r="127" spans="1:14" ht="14.85" customHeight="1" x14ac:dyDescent="0.25">
      <c r="A127" s="39" t="s">
        <v>398</v>
      </c>
      <c r="B127" s="40">
        <v>8</v>
      </c>
      <c r="C127" s="61" t="s">
        <v>113</v>
      </c>
      <c r="D127" s="61" t="s">
        <v>314</v>
      </c>
      <c r="E127" s="41" t="s">
        <v>28</v>
      </c>
      <c r="F127" s="41" t="s">
        <v>29</v>
      </c>
      <c r="G127" s="42">
        <f t="shared" si="20"/>
        <v>346.8</v>
      </c>
      <c r="H127" s="43">
        <f t="shared" si="24"/>
        <v>381.48</v>
      </c>
      <c r="I127" s="42">
        <f t="shared" si="21"/>
        <v>408</v>
      </c>
      <c r="J127" s="43">
        <v>448.8</v>
      </c>
      <c r="K127" s="57"/>
      <c r="L127" s="38">
        <f t="shared" si="14"/>
        <v>0</v>
      </c>
      <c r="M127" s="6">
        <f t="shared" si="22"/>
        <v>204</v>
      </c>
      <c r="N127" s="7">
        <f t="shared" si="23"/>
        <v>0</v>
      </c>
    </row>
    <row r="128" spans="1:14" ht="14.85" customHeight="1" x14ac:dyDescent="0.25">
      <c r="A128" s="39" t="s">
        <v>352</v>
      </c>
      <c r="B128" s="40">
        <v>8</v>
      </c>
      <c r="C128" s="61" t="s">
        <v>113</v>
      </c>
      <c r="D128" s="61" t="s">
        <v>359</v>
      </c>
      <c r="E128" s="41" t="s">
        <v>104</v>
      </c>
      <c r="F128" s="41" t="s">
        <v>105</v>
      </c>
      <c r="G128" s="42">
        <f t="shared" si="20"/>
        <v>380.79999999999995</v>
      </c>
      <c r="H128" s="43">
        <f t="shared" si="24"/>
        <v>418.88</v>
      </c>
      <c r="I128" s="42">
        <f t="shared" si="21"/>
        <v>448</v>
      </c>
      <c r="J128" s="43">
        <v>492.8</v>
      </c>
      <c r="K128" s="57"/>
      <c r="L128" s="38">
        <f t="shared" si="14"/>
        <v>0</v>
      </c>
      <c r="M128" s="6">
        <f t="shared" si="22"/>
        <v>224</v>
      </c>
      <c r="N128" s="7">
        <f t="shared" si="23"/>
        <v>0</v>
      </c>
    </row>
    <row r="129" spans="1:14" ht="14.85" customHeight="1" x14ac:dyDescent="0.25">
      <c r="A129" s="39" t="s">
        <v>407</v>
      </c>
      <c r="B129" s="40">
        <v>8</v>
      </c>
      <c r="C129" s="61" t="s">
        <v>113</v>
      </c>
      <c r="D129" s="61" t="s">
        <v>359</v>
      </c>
      <c r="E129" s="41" t="s">
        <v>24</v>
      </c>
      <c r="F129" s="41" t="s">
        <v>25</v>
      </c>
      <c r="G129" s="42">
        <f t="shared" si="20"/>
        <v>394.39999999999992</v>
      </c>
      <c r="H129" s="43">
        <f t="shared" si="24"/>
        <v>433.84</v>
      </c>
      <c r="I129" s="42">
        <f t="shared" si="21"/>
        <v>463.99999999999994</v>
      </c>
      <c r="J129" s="43">
        <v>510.4</v>
      </c>
      <c r="K129" s="57"/>
      <c r="L129" s="38">
        <f t="shared" si="14"/>
        <v>0</v>
      </c>
      <c r="M129" s="6">
        <f t="shared" si="22"/>
        <v>231.99999999999997</v>
      </c>
      <c r="N129" s="7">
        <f t="shared" si="23"/>
        <v>0</v>
      </c>
    </row>
    <row r="130" spans="1:14" ht="14.85" customHeight="1" x14ac:dyDescent="0.25">
      <c r="A130" s="39" t="s">
        <v>363</v>
      </c>
      <c r="B130" s="40">
        <v>8</v>
      </c>
      <c r="C130" s="61" t="s">
        <v>113</v>
      </c>
      <c r="D130" s="61" t="s">
        <v>360</v>
      </c>
      <c r="E130" s="41" t="s">
        <v>26</v>
      </c>
      <c r="F130" s="41" t="s">
        <v>27</v>
      </c>
      <c r="G130" s="42">
        <f t="shared" si="20"/>
        <v>292.39999999999998</v>
      </c>
      <c r="H130" s="49">
        <f t="shared" si="24"/>
        <v>321.64</v>
      </c>
      <c r="I130" s="42">
        <f t="shared" si="21"/>
        <v>343.99999999999994</v>
      </c>
      <c r="J130" s="49">
        <v>378.4</v>
      </c>
      <c r="K130" s="57"/>
      <c r="L130" s="38">
        <f t="shared" si="14"/>
        <v>0</v>
      </c>
      <c r="M130" s="6">
        <f t="shared" si="22"/>
        <v>171.99999999999997</v>
      </c>
      <c r="N130" s="7">
        <f t="shared" si="23"/>
        <v>0</v>
      </c>
    </row>
    <row r="131" spans="1:14" ht="14.85" customHeight="1" x14ac:dyDescent="0.25">
      <c r="A131" s="39" t="s">
        <v>408</v>
      </c>
      <c r="B131" s="40">
        <v>8</v>
      </c>
      <c r="C131" s="61" t="s">
        <v>113</v>
      </c>
      <c r="D131" s="61" t="s">
        <v>361</v>
      </c>
      <c r="E131" s="41" t="s">
        <v>82</v>
      </c>
      <c r="F131" s="41" t="s">
        <v>83</v>
      </c>
      <c r="G131" s="42">
        <f t="shared" si="20"/>
        <v>333.19999999999993</v>
      </c>
      <c r="H131" s="49">
        <f t="shared" si="24"/>
        <v>366.52</v>
      </c>
      <c r="I131" s="42">
        <f t="shared" si="21"/>
        <v>391.99999999999994</v>
      </c>
      <c r="J131" s="49">
        <v>431.2</v>
      </c>
      <c r="K131" s="57"/>
      <c r="L131" s="38">
        <f t="shared" si="14"/>
        <v>0</v>
      </c>
      <c r="M131" s="6">
        <f t="shared" si="22"/>
        <v>195.99999999999997</v>
      </c>
      <c r="N131" s="7">
        <f t="shared" si="23"/>
        <v>0</v>
      </c>
    </row>
    <row r="132" spans="1:14" ht="14.85" customHeight="1" x14ac:dyDescent="0.25">
      <c r="A132" s="39" t="s">
        <v>362</v>
      </c>
      <c r="B132" s="40">
        <v>8</v>
      </c>
      <c r="C132" s="61" t="s">
        <v>113</v>
      </c>
      <c r="D132" s="61" t="s">
        <v>312</v>
      </c>
      <c r="E132" s="41" t="s">
        <v>43</v>
      </c>
      <c r="F132" s="41" t="s">
        <v>44</v>
      </c>
      <c r="G132" s="42">
        <f t="shared" si="20"/>
        <v>340</v>
      </c>
      <c r="H132" s="43">
        <f t="shared" si="24"/>
        <v>374</v>
      </c>
      <c r="I132" s="42">
        <f t="shared" si="21"/>
        <v>399.99999999999994</v>
      </c>
      <c r="J132" s="43">
        <v>440</v>
      </c>
      <c r="K132" s="57"/>
      <c r="L132" s="38">
        <f t="shared" si="14"/>
        <v>0</v>
      </c>
      <c r="M132" s="6">
        <f t="shared" si="22"/>
        <v>199.99999999999997</v>
      </c>
      <c r="N132" s="7">
        <f t="shared" si="23"/>
        <v>0</v>
      </c>
    </row>
    <row r="133" spans="1:14" ht="14.85" customHeight="1" x14ac:dyDescent="0.25">
      <c r="A133" s="39" t="s">
        <v>326</v>
      </c>
      <c r="B133" s="40">
        <v>8</v>
      </c>
      <c r="C133" s="61" t="s">
        <v>113</v>
      </c>
      <c r="D133" s="61" t="s">
        <v>311</v>
      </c>
      <c r="E133" s="41" t="s">
        <v>43</v>
      </c>
      <c r="F133" s="41" t="s">
        <v>54</v>
      </c>
      <c r="G133" s="42">
        <f t="shared" si="20"/>
        <v>571.81818181818176</v>
      </c>
      <c r="H133" s="43">
        <f t="shared" si="24"/>
        <v>629</v>
      </c>
      <c r="I133" s="42">
        <f t="shared" si="21"/>
        <v>672.72727272727263</v>
      </c>
      <c r="J133" s="43">
        <v>740</v>
      </c>
      <c r="K133" s="57"/>
      <c r="L133" s="38">
        <f t="shared" si="14"/>
        <v>0</v>
      </c>
      <c r="M133" s="6"/>
      <c r="N133" s="7">
        <f>K133*0.8</f>
        <v>0</v>
      </c>
    </row>
    <row r="134" spans="1:14" ht="14.85" customHeight="1" x14ac:dyDescent="0.25">
      <c r="A134" s="39" t="s">
        <v>409</v>
      </c>
      <c r="B134" s="40">
        <v>8</v>
      </c>
      <c r="C134" s="61" t="s">
        <v>113</v>
      </c>
      <c r="D134" s="61" t="s">
        <v>157</v>
      </c>
      <c r="E134" s="41" t="s">
        <v>49</v>
      </c>
      <c r="F134" s="41" t="s">
        <v>103</v>
      </c>
      <c r="G134" s="42">
        <f t="shared" si="20"/>
        <v>224.39999999999995</v>
      </c>
      <c r="H134" s="49">
        <f t="shared" si="24"/>
        <v>246.83999999999997</v>
      </c>
      <c r="I134" s="42">
        <f t="shared" si="21"/>
        <v>263.99999999999994</v>
      </c>
      <c r="J134" s="49">
        <v>290.39999999999998</v>
      </c>
      <c r="K134" s="57"/>
      <c r="L134" s="38">
        <f t="shared" si="14"/>
        <v>0</v>
      </c>
      <c r="M134" s="6">
        <f>J134/2.2</f>
        <v>131.99999999999997</v>
      </c>
      <c r="N134" s="7">
        <f>M134*0.0026*K134</f>
        <v>0</v>
      </c>
    </row>
    <row r="135" spans="1:14" ht="14.85" customHeight="1" x14ac:dyDescent="0.25">
      <c r="A135" s="39" t="s">
        <v>351</v>
      </c>
      <c r="B135" s="40">
        <v>8</v>
      </c>
      <c r="C135" s="59" t="s">
        <v>163</v>
      </c>
      <c r="D135" s="59" t="s">
        <v>395</v>
      </c>
      <c r="E135" s="41" t="s">
        <v>401</v>
      </c>
      <c r="F135" s="41" t="s">
        <v>405</v>
      </c>
      <c r="G135" s="42">
        <f t="shared" si="20"/>
        <v>193.18181818181816</v>
      </c>
      <c r="H135" s="43">
        <f t="shared" si="24"/>
        <v>212.5</v>
      </c>
      <c r="I135" s="42">
        <f t="shared" si="21"/>
        <v>227.27272727272725</v>
      </c>
      <c r="J135" s="43">
        <v>250</v>
      </c>
      <c r="K135" s="57"/>
      <c r="L135" s="38">
        <f t="shared" si="14"/>
        <v>0</v>
      </c>
      <c r="M135" s="6">
        <f>J135/2.2</f>
        <v>113.63636363636363</v>
      </c>
      <c r="N135" s="7">
        <f>M135*0.0026*K135</f>
        <v>0</v>
      </c>
    </row>
    <row r="136" spans="1:14" ht="14.85" customHeight="1" x14ac:dyDescent="0.25">
      <c r="A136" s="39" t="s">
        <v>343</v>
      </c>
      <c r="B136" s="40">
        <v>8</v>
      </c>
      <c r="C136" s="59" t="s">
        <v>163</v>
      </c>
      <c r="D136" s="59" t="s">
        <v>396</v>
      </c>
      <c r="E136" s="41" t="s">
        <v>402</v>
      </c>
      <c r="F136" s="41" t="s">
        <v>406</v>
      </c>
      <c r="G136" s="42">
        <f t="shared" si="20"/>
        <v>247.27272727272725</v>
      </c>
      <c r="H136" s="43">
        <f t="shared" si="24"/>
        <v>272</v>
      </c>
      <c r="I136" s="42">
        <f t="shared" si="21"/>
        <v>290.90909090909088</v>
      </c>
      <c r="J136" s="43">
        <v>320</v>
      </c>
      <c r="K136" s="57"/>
      <c r="L136" s="38">
        <f t="shared" si="14"/>
        <v>0</v>
      </c>
      <c r="M136" s="6">
        <f>J136/2.2</f>
        <v>145.45454545454544</v>
      </c>
      <c r="N136" s="7">
        <f>M136*0.0026*K136</f>
        <v>0</v>
      </c>
    </row>
    <row r="137" spans="1:14" ht="14.85" customHeight="1" x14ac:dyDescent="0.25">
      <c r="A137" s="39" t="s">
        <v>346</v>
      </c>
      <c r="B137" s="40">
        <v>8</v>
      </c>
      <c r="C137" s="61" t="s">
        <v>113</v>
      </c>
      <c r="D137" s="61" t="s">
        <v>393</v>
      </c>
      <c r="E137" s="41" t="s">
        <v>60</v>
      </c>
      <c r="F137" s="41" t="s">
        <v>77</v>
      </c>
      <c r="G137" s="42">
        <f t="shared" ref="G137:G138" si="25">H137/1.1</f>
        <v>421.59999999999997</v>
      </c>
      <c r="H137" s="43">
        <f t="shared" si="24"/>
        <v>463.76</v>
      </c>
      <c r="I137" s="42">
        <f t="shared" ref="I137:I138" si="26">J137/1.1</f>
        <v>496</v>
      </c>
      <c r="J137" s="43">
        <v>545.6</v>
      </c>
      <c r="K137" s="57"/>
      <c r="L137" s="38">
        <f t="shared" si="14"/>
        <v>0</v>
      </c>
      <c r="M137" s="6">
        <f>J137/2.2</f>
        <v>248</v>
      </c>
      <c r="N137" s="7">
        <f>M137*0.0026*K137</f>
        <v>0</v>
      </c>
    </row>
    <row r="138" spans="1:14" ht="14.85" customHeight="1" thickBot="1" x14ac:dyDescent="0.3">
      <c r="A138" s="44" t="s">
        <v>348</v>
      </c>
      <c r="B138" s="45">
        <v>8</v>
      </c>
      <c r="C138" s="66" t="s">
        <v>113</v>
      </c>
      <c r="D138" s="66" t="s">
        <v>394</v>
      </c>
      <c r="E138" s="46" t="s">
        <v>60</v>
      </c>
      <c r="F138" s="46" t="s">
        <v>78</v>
      </c>
      <c r="G138" s="47">
        <f t="shared" si="25"/>
        <v>197.19999999999996</v>
      </c>
      <c r="H138" s="48">
        <f t="shared" si="24"/>
        <v>216.92</v>
      </c>
      <c r="I138" s="47">
        <f t="shared" si="26"/>
        <v>231.99999999999997</v>
      </c>
      <c r="J138" s="48">
        <v>255.2</v>
      </c>
      <c r="K138" s="58"/>
      <c r="L138" s="38">
        <f t="shared" ref="L138" si="27">K138*H138</f>
        <v>0</v>
      </c>
      <c r="M138" s="6">
        <f t="shared" ref="M138" si="28">J138/2.2</f>
        <v>115.99999999999999</v>
      </c>
      <c r="N138" s="7">
        <f>M138*0.0026*K138</f>
        <v>0</v>
      </c>
    </row>
    <row r="139" spans="1:14" ht="21.75" customHeight="1" x14ac:dyDescent="0.25">
      <c r="A139" s="86"/>
      <c r="B139" s="87"/>
      <c r="C139" s="50"/>
      <c r="D139" s="50"/>
      <c r="E139" s="50"/>
      <c r="F139" s="50"/>
      <c r="G139" s="51"/>
      <c r="H139" s="88" t="s">
        <v>414</v>
      </c>
      <c r="I139" s="89"/>
      <c r="J139" s="89">
        <f>J140/1.1</f>
        <v>0</v>
      </c>
      <c r="K139" s="90"/>
      <c r="L139" s="5"/>
      <c r="M139" s="6"/>
      <c r="N139" s="52">
        <f>SUM(N9:N138)</f>
        <v>0</v>
      </c>
    </row>
    <row r="140" spans="1:14" ht="21.75" customHeight="1" x14ac:dyDescent="0.25">
      <c r="G140" s="54"/>
      <c r="H140" s="80" t="s">
        <v>415</v>
      </c>
      <c r="I140" s="81"/>
      <c r="J140" s="91">
        <f>SUM(L9:L138)</f>
        <v>0</v>
      </c>
      <c r="K140" s="92"/>
      <c r="L140" s="5"/>
      <c r="M140" s="6"/>
      <c r="N140" s="7"/>
    </row>
    <row r="141" spans="1:14" ht="21.75" customHeight="1" x14ac:dyDescent="0.25">
      <c r="G141" s="54"/>
      <c r="H141" s="82" t="s">
        <v>416</v>
      </c>
      <c r="I141" s="83"/>
      <c r="J141" s="83">
        <f>SUM(K9:K41)+(K42*2)+(K43*2)+SUM(K44:K124)+(K125*2)+SUM(K126:K138)</f>
        <v>0</v>
      </c>
      <c r="K141" s="93"/>
      <c r="L141" s="5"/>
      <c r="M141" s="6"/>
      <c r="N141" s="7"/>
    </row>
    <row r="142" spans="1:14" ht="21.75" customHeight="1" thickBot="1" x14ac:dyDescent="0.3">
      <c r="G142" s="54"/>
      <c r="H142" s="84" t="s">
        <v>417</v>
      </c>
      <c r="I142" s="85"/>
      <c r="J142" s="78" t="str">
        <f>FIXED(N139,1) &amp;" Kg"</f>
        <v>0,0 Kg</v>
      </c>
      <c r="K142" s="79"/>
    </row>
    <row r="143" spans="1:14" ht="29.25" customHeight="1" x14ac:dyDescent="0.25">
      <c r="H143" s="50"/>
      <c r="I143" s="50"/>
      <c r="J143" s="50"/>
      <c r="K143" s="50"/>
    </row>
  </sheetData>
  <sheetProtection algorithmName="SHA-512" hashValue="8eNWi/h0nfAmqedZqqDCkMxLxdRjRVgDLV6MkrPkO3lNeVSY7zA/jnG9qsZdX5VEPWtgKBfhtpSFKW99NHhV6w==" saltValue="wmlUwalYKch3EuIiY9I5Hw==" spinCount="100000" sheet="1" objects="1" scenarios="1" selectLockedCells="1" autoFilter="0"/>
  <autoFilter ref="B8:D142"/>
  <mergeCells count="16">
    <mergeCell ref="J142:K142"/>
    <mergeCell ref="H140:I140"/>
    <mergeCell ref="H141:I141"/>
    <mergeCell ref="H142:I142"/>
    <mergeCell ref="A139:B139"/>
    <mergeCell ref="H139:I139"/>
    <mergeCell ref="J139:K139"/>
    <mergeCell ref="J140:K140"/>
    <mergeCell ref="J141:K141"/>
    <mergeCell ref="D1:I1"/>
    <mergeCell ref="J6:K6"/>
    <mergeCell ref="G2:K2"/>
    <mergeCell ref="G3:K3"/>
    <mergeCell ref="G4:K4"/>
    <mergeCell ref="G5:K5"/>
    <mergeCell ref="F6:I6"/>
  </mergeCells>
  <dataValidations count="2">
    <dataValidation type="list" allowBlank="1" showInputMessage="1" showErrorMessage="1" sqref="J7">
      <formula1>#REF!</formula1>
    </dataValidation>
    <dataValidation type="list" allowBlank="1" showInputMessage="1" showErrorMessage="1" sqref="J6:K6">
      <formula1>$E$3:$E$5</formula1>
    </dataValidation>
  </dataValidations>
  <printOptions horizontalCentered="1"/>
  <pageMargins left="0.11811023622047245" right="0.11811023622047245" top="0.35433070866141736" bottom="0.35433070866141736" header="0" footer="0"/>
  <pageSetup paperSize="9" fitToHeight="0" orientation="landscape" r:id="rId1"/>
  <ignoredErrors>
    <ignoredError sqref="H8:H138 H143:H1048576 N77:N1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АрхиКњига 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Ranko</dc:creator>
  <cp:lastModifiedBy>Ranko Korlat</cp:lastModifiedBy>
  <cp:lastPrinted>2025-03-14T13:57:25Z</cp:lastPrinted>
  <dcterms:created xsi:type="dcterms:W3CDTF">2022-05-26T06:45:09Z</dcterms:created>
  <dcterms:modified xsi:type="dcterms:W3CDTF">2025-06-09T07:36:17Z</dcterms:modified>
</cp:coreProperties>
</file>